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alsuidaho-my.sharepoint.com/personal/abingham_uidaho_edu/Documents/Projects/"/>
    </mc:Choice>
  </mc:AlternateContent>
  <xr:revisionPtr revIDLastSave="0" documentId="8_{F8248FEF-715F-487B-99CB-E70C62A9AF1A}" xr6:coauthVersionLast="44" xr6:coauthVersionMax="44" xr10:uidLastSave="{00000000-0000-0000-0000-000000000000}"/>
  <bookViews>
    <workbookView xWindow="-108" yWindow="-108" windowWidth="23256" windowHeight="12576" xr2:uid="{18B29C7E-17D3-4D7B-BF9F-150C27257802}"/>
  </bookViews>
  <sheets>
    <sheet name="Estimates" sheetId="3" r:id="rId1"/>
    <sheet name="Forecast" sheetId="1" r:id="rId2"/>
    <sheet name="Inpu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3" l="1"/>
  <c r="C5" i="1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P13" i="2"/>
  <c r="Q13" i="2"/>
  <c r="R13" i="2"/>
  <c r="S13" i="2"/>
  <c r="T13" i="2"/>
  <c r="U13" i="2"/>
  <c r="F13" i="2"/>
  <c r="G13" i="2"/>
  <c r="H13" i="2"/>
  <c r="I13" i="2"/>
  <c r="J13" i="2"/>
  <c r="K13" i="2"/>
  <c r="L13" i="2"/>
  <c r="M13" i="2"/>
  <c r="N13" i="2"/>
  <c r="O13" i="2"/>
  <c r="E13" i="2"/>
  <c r="C9" i="1" l="1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13" i="3"/>
  <c r="R13" i="3"/>
  <c r="S13" i="3" s="1"/>
  <c r="R14" i="3" l="1"/>
  <c r="S14" i="3" s="1"/>
  <c r="R15" i="3" l="1"/>
  <c r="S15" i="3" s="1"/>
  <c r="R16" i="3" l="1"/>
  <c r="S16" i="3" s="1"/>
  <c r="R17" i="3" l="1"/>
  <c r="S17" i="3" s="1"/>
  <c r="R18" i="3" l="1"/>
  <c r="S18" i="3" s="1"/>
  <c r="R19" i="3" l="1"/>
  <c r="S19" i="3" s="1"/>
  <c r="R20" i="3" l="1"/>
  <c r="S20" i="3" s="1"/>
  <c r="R21" i="3" l="1"/>
  <c r="S21" i="3" s="1"/>
  <c r="R22" i="3" l="1"/>
  <c r="S22" i="3" s="1"/>
  <c r="R23" i="3" l="1"/>
  <c r="S23" i="3" s="1"/>
  <c r="R24" i="3" l="1"/>
  <c r="S24" i="3" s="1"/>
  <c r="R25" i="3" l="1"/>
  <c r="S25" i="3" s="1"/>
  <c r="R26" i="3" l="1"/>
  <c r="S26" i="3" s="1"/>
  <c r="R27" i="3" l="1"/>
  <c r="S27" i="3" s="1"/>
  <c r="R28" i="3" l="1"/>
  <c r="S28" i="3" s="1"/>
  <c r="R29" i="3" l="1"/>
  <c r="S29" i="3" s="1"/>
  <c r="R30" i="3" l="1"/>
  <c r="S30" i="3" s="1"/>
  <c r="R31" i="3" l="1"/>
  <c r="S31" i="3" s="1"/>
  <c r="R32" i="3" l="1"/>
  <c r="S32" i="3" s="1"/>
  <c r="R33" i="3" l="1"/>
  <c r="S33" i="3" s="1"/>
  <c r="R34" i="3" l="1"/>
  <c r="S34" i="3" s="1"/>
  <c r="R35" i="3" l="1"/>
  <c r="S35" i="3" s="1"/>
  <c r="R36" i="3" l="1"/>
  <c r="S36" i="3" s="1"/>
  <c r="R37" i="3" l="1"/>
  <c r="S37" i="3" s="1"/>
  <c r="R38" i="3" l="1"/>
  <c r="S38" i="3" s="1"/>
  <c r="R39" i="3" l="1"/>
  <c r="S39" i="3" s="1"/>
  <c r="R40" i="3" l="1"/>
  <c r="S40" i="3" s="1"/>
  <c r="R41" i="3" l="1"/>
  <c r="S41" i="3" s="1"/>
  <c r="R42" i="3" l="1"/>
  <c r="S42" i="3" s="1"/>
  <c r="R43" i="3" l="1"/>
  <c r="S43" i="3" s="1"/>
  <c r="R44" i="3" l="1"/>
  <c r="S44" i="3" s="1"/>
  <c r="R45" i="3" l="1"/>
  <c r="S45" i="3" s="1"/>
  <c r="R46" i="3" l="1"/>
  <c r="S46" i="3" s="1"/>
  <c r="R47" i="3" l="1"/>
  <c r="S47" i="3" s="1"/>
  <c r="R48" i="3" l="1"/>
  <c r="S48" i="3" s="1"/>
  <c r="R49" i="3" l="1"/>
  <c r="S49" i="3" s="1"/>
  <c r="R50" i="3" l="1"/>
  <c r="S50" i="3" s="1"/>
  <c r="R51" i="3" l="1"/>
  <c r="S51" i="3" s="1"/>
  <c r="R52" i="3" l="1"/>
  <c r="S52" i="3" s="1"/>
  <c r="R53" i="3" l="1"/>
  <c r="S53" i="3" s="1"/>
  <c r="R54" i="3" l="1"/>
  <c r="S54" i="3" s="1"/>
  <c r="R55" i="3" l="1"/>
  <c r="S55" i="3" s="1"/>
  <c r="R56" i="3" l="1"/>
  <c r="S56" i="3" s="1"/>
  <c r="R57" i="3" l="1"/>
  <c r="S57" i="3" s="1"/>
  <c r="R58" i="3" l="1"/>
  <c r="S58" i="3" s="1"/>
  <c r="R59" i="3" l="1"/>
  <c r="S59" i="3" s="1"/>
  <c r="R60" i="3" l="1"/>
  <c r="S60" i="3" s="1"/>
  <c r="R61" i="3" l="1"/>
  <c r="S61" i="3" s="1"/>
  <c r="R62" i="3" l="1"/>
  <c r="S62" i="3" s="1"/>
  <c r="R63" i="3" l="1"/>
  <c r="S63" i="3" s="1"/>
  <c r="R64" i="3" l="1"/>
  <c r="S64" i="3" s="1"/>
  <c r="R65" i="3" l="1"/>
  <c r="S65" i="3" s="1"/>
  <c r="R66" i="3" l="1"/>
  <c r="S66" i="3" s="1"/>
  <c r="R67" i="3" l="1"/>
  <c r="S67" i="3" s="1"/>
  <c r="R68" i="3" l="1"/>
  <c r="S68" i="3" s="1"/>
  <c r="R69" i="3" l="1"/>
  <c r="S69" i="3" s="1"/>
  <c r="R70" i="3" l="1"/>
  <c r="S70" i="3" s="1"/>
  <c r="R71" i="3" l="1"/>
  <c r="S71" i="3" s="1"/>
  <c r="R72" i="3" l="1"/>
  <c r="S72" i="3" s="1"/>
  <c r="R73" i="3" l="1"/>
  <c r="S73" i="3" s="1"/>
  <c r="R74" i="3" l="1"/>
  <c r="S74" i="3" s="1"/>
  <c r="R75" i="3" l="1"/>
  <c r="S75" i="3" s="1"/>
  <c r="R76" i="3" l="1"/>
  <c r="S76" i="3" s="1"/>
  <c r="R77" i="3" l="1"/>
  <c r="S77" i="3" s="1"/>
  <c r="R78" i="3" l="1"/>
  <c r="S78" i="3" s="1"/>
  <c r="R79" i="3" l="1"/>
  <c r="S79" i="3" s="1"/>
  <c r="R80" i="3" l="1"/>
  <c r="S80" i="3" s="1"/>
  <c r="R81" i="3" l="1"/>
  <c r="S81" i="3" s="1"/>
  <c r="R82" i="3" l="1"/>
  <c r="S82" i="3" s="1"/>
  <c r="R83" i="3" l="1"/>
  <c r="S83" i="3" s="1"/>
  <c r="R84" i="3" l="1"/>
  <c r="S84" i="3" s="1"/>
  <c r="R85" i="3" l="1"/>
  <c r="S85" i="3" s="1"/>
  <c r="R86" i="3" l="1"/>
  <c r="S86" i="3" s="1"/>
  <c r="R87" i="3" l="1"/>
  <c r="S87" i="3" s="1"/>
  <c r="R88" i="3" l="1"/>
  <c r="S88" i="3" s="1"/>
  <c r="R89" i="3" l="1"/>
  <c r="S89" i="3" s="1"/>
  <c r="R90" i="3" l="1"/>
  <c r="S90" i="3" s="1"/>
  <c r="R91" i="3" l="1"/>
  <c r="S91" i="3" s="1"/>
  <c r="R92" i="3" l="1"/>
  <c r="S92" i="3" s="1"/>
  <c r="R93" i="3" l="1"/>
  <c r="S93" i="3" s="1"/>
  <c r="R94" i="3" l="1"/>
  <c r="S94" i="3" s="1"/>
  <c r="R95" i="3" l="1"/>
  <c r="S95" i="3" s="1"/>
  <c r="R96" i="3" l="1"/>
  <c r="S96" i="3" s="1"/>
  <c r="R97" i="3" l="1"/>
  <c r="S97" i="3" s="1"/>
  <c r="R98" i="3" l="1"/>
  <c r="S98" i="3" s="1"/>
  <c r="V4" i="3" s="1"/>
  <c r="U7" i="3" l="1"/>
  <c r="V5" i="3"/>
  <c r="J4" i="3"/>
  <c r="I4" i="3"/>
  <c r="H5" i="3"/>
  <c r="D5" i="1" l="1"/>
  <c r="C3" i="1"/>
  <c r="C8" i="1" s="1"/>
  <c r="H6" i="3"/>
  <c r="I5" i="3"/>
  <c r="D9" i="1" l="1"/>
  <c r="I6" i="3"/>
  <c r="D6" i="1" s="1"/>
  <c r="C7" i="1"/>
  <c r="C6" i="1"/>
  <c r="E5" i="1"/>
  <c r="E9" i="1" s="1"/>
  <c r="D3" i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I7" i="3" l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H45" i="3"/>
  <c r="C10" i="1"/>
  <c r="D8" i="1" s="1"/>
  <c r="D7" i="1"/>
  <c r="F5" i="1"/>
  <c r="F9" i="1" s="1"/>
  <c r="E3" i="1"/>
  <c r="H46" i="3" l="1"/>
  <c r="I45" i="3"/>
  <c r="D10" i="1"/>
  <c r="E8" i="1" s="1"/>
  <c r="E7" i="1"/>
  <c r="E6" i="1"/>
  <c r="F6" i="1"/>
  <c r="F7" i="1"/>
  <c r="G5" i="1"/>
  <c r="G9" i="1" s="1"/>
  <c r="F3" i="1"/>
  <c r="H47" i="3" l="1"/>
  <c r="I46" i="3"/>
  <c r="E10" i="1"/>
  <c r="F8" i="1" s="1"/>
  <c r="F10" i="1" s="1"/>
  <c r="G7" i="1"/>
  <c r="G6" i="1"/>
  <c r="H5" i="1"/>
  <c r="H9" i="1" s="1"/>
  <c r="G3" i="1"/>
  <c r="H48" i="3" l="1"/>
  <c r="I47" i="3"/>
  <c r="G8" i="1"/>
  <c r="G10" i="1" s="1"/>
  <c r="H7" i="1"/>
  <c r="H6" i="1"/>
  <c r="I5" i="1"/>
  <c r="I9" i="1" s="1"/>
  <c r="H3" i="1"/>
  <c r="H49" i="3" l="1"/>
  <c r="I48" i="3"/>
  <c r="I6" i="1"/>
  <c r="I7" i="1"/>
  <c r="J5" i="1"/>
  <c r="J9" i="1" s="1"/>
  <c r="I3" i="1"/>
  <c r="H50" i="3" l="1"/>
  <c r="I49" i="3"/>
  <c r="H8" i="1"/>
  <c r="H10" i="1" s="1"/>
  <c r="J6" i="1"/>
  <c r="J7" i="1"/>
  <c r="K5" i="1"/>
  <c r="K9" i="1" s="1"/>
  <c r="J3" i="1"/>
  <c r="H51" i="3" l="1"/>
  <c r="I50" i="3"/>
  <c r="K7" i="1"/>
  <c r="K6" i="1"/>
  <c r="L5" i="1"/>
  <c r="L9" i="1" s="1"/>
  <c r="K3" i="1"/>
  <c r="H52" i="3" l="1"/>
  <c r="I51" i="3"/>
  <c r="I8" i="1"/>
  <c r="I10" i="1" s="1"/>
  <c r="L6" i="1"/>
  <c r="L7" i="1"/>
  <c r="M5" i="1"/>
  <c r="M9" i="1" s="1"/>
  <c r="L3" i="1"/>
  <c r="H53" i="3" l="1"/>
  <c r="I52" i="3"/>
  <c r="J8" i="1"/>
  <c r="J10" i="1" s="1"/>
  <c r="M6" i="1"/>
  <c r="M7" i="1"/>
  <c r="N5" i="1"/>
  <c r="N9" i="1" s="1"/>
  <c r="M3" i="1"/>
  <c r="H54" i="3" l="1"/>
  <c r="I53" i="3"/>
  <c r="N6" i="1"/>
  <c r="N7" i="1"/>
  <c r="O5" i="1"/>
  <c r="O9" i="1" s="1"/>
  <c r="N3" i="1"/>
  <c r="H55" i="3" l="1"/>
  <c r="I54" i="3"/>
  <c r="K8" i="1"/>
  <c r="K10" i="1" s="1"/>
  <c r="O7" i="1"/>
  <c r="O6" i="1"/>
  <c r="P5" i="1"/>
  <c r="P9" i="1" s="1"/>
  <c r="O3" i="1"/>
  <c r="H56" i="3" l="1"/>
  <c r="I55" i="3"/>
  <c r="P7" i="1"/>
  <c r="P6" i="1"/>
  <c r="Q5" i="1"/>
  <c r="Q9" i="1" s="1"/>
  <c r="P3" i="1"/>
  <c r="H57" i="3" l="1"/>
  <c r="I56" i="3"/>
  <c r="L8" i="1"/>
  <c r="L10" i="1" s="1"/>
  <c r="Q7" i="1"/>
  <c r="Q6" i="1"/>
  <c r="R5" i="1"/>
  <c r="R9" i="1" s="1"/>
  <c r="Q3" i="1"/>
  <c r="H58" i="3" l="1"/>
  <c r="I57" i="3"/>
  <c r="R7" i="1"/>
  <c r="R6" i="1"/>
  <c r="S5" i="1"/>
  <c r="S9" i="1" s="1"/>
  <c r="R3" i="1"/>
  <c r="H59" i="3" l="1"/>
  <c r="I58" i="3"/>
  <c r="M8" i="1"/>
  <c r="M10" i="1" s="1"/>
  <c r="S7" i="1"/>
  <c r="S6" i="1"/>
  <c r="T5" i="1"/>
  <c r="T9" i="1" s="1"/>
  <c r="S3" i="1"/>
  <c r="H60" i="3" l="1"/>
  <c r="I59" i="3"/>
  <c r="T6" i="1"/>
  <c r="T7" i="1"/>
  <c r="U5" i="1"/>
  <c r="U9" i="1" s="1"/>
  <c r="T3" i="1"/>
  <c r="H61" i="3" l="1"/>
  <c r="I60" i="3"/>
  <c r="N8" i="1"/>
  <c r="N10" i="1" s="1"/>
  <c r="U6" i="1"/>
  <c r="U7" i="1"/>
  <c r="V5" i="1"/>
  <c r="V9" i="1" s="1"/>
  <c r="U3" i="1"/>
  <c r="H62" i="3" l="1"/>
  <c r="I61" i="3"/>
  <c r="V6" i="1"/>
  <c r="V7" i="1"/>
  <c r="W5" i="1"/>
  <c r="W9" i="1" s="1"/>
  <c r="V3" i="1"/>
  <c r="H63" i="3" l="1"/>
  <c r="I62" i="3"/>
  <c r="O8" i="1"/>
  <c r="O10" i="1" s="1"/>
  <c r="W7" i="1"/>
  <c r="W6" i="1"/>
  <c r="X5" i="1"/>
  <c r="X9" i="1" s="1"/>
  <c r="W3" i="1"/>
  <c r="H64" i="3" l="1"/>
  <c r="I63" i="3"/>
  <c r="X7" i="1"/>
  <c r="X6" i="1"/>
  <c r="Y5" i="1"/>
  <c r="Y9" i="1" s="1"/>
  <c r="X3" i="1"/>
  <c r="H65" i="3" l="1"/>
  <c r="I64" i="3"/>
  <c r="P8" i="1"/>
  <c r="P10" i="1" s="1"/>
  <c r="Y7" i="1"/>
  <c r="Y6" i="1"/>
  <c r="Z5" i="1"/>
  <c r="Z9" i="1" s="1"/>
  <c r="Y3" i="1"/>
  <c r="H66" i="3" l="1"/>
  <c r="I65" i="3"/>
  <c r="Z6" i="1"/>
  <c r="Z7" i="1"/>
  <c r="AA5" i="1"/>
  <c r="AA9" i="1" s="1"/>
  <c r="Z3" i="1"/>
  <c r="H67" i="3" l="1"/>
  <c r="I66" i="3"/>
  <c r="Q8" i="1"/>
  <c r="Q10" i="1" s="1"/>
  <c r="AA7" i="1"/>
  <c r="AA6" i="1"/>
  <c r="AB5" i="1"/>
  <c r="AB9" i="1" s="1"/>
  <c r="AA3" i="1"/>
  <c r="H68" i="3" l="1"/>
  <c r="I67" i="3"/>
  <c r="AB6" i="1"/>
  <c r="AB7" i="1"/>
  <c r="AC5" i="1"/>
  <c r="AC9" i="1" s="1"/>
  <c r="AB3" i="1"/>
  <c r="H69" i="3" l="1"/>
  <c r="I68" i="3"/>
  <c r="R8" i="1"/>
  <c r="R10" i="1" s="1"/>
  <c r="AC6" i="1"/>
  <c r="AC7" i="1"/>
  <c r="AD5" i="1"/>
  <c r="AD9" i="1" s="1"/>
  <c r="AC3" i="1"/>
  <c r="H70" i="3" l="1"/>
  <c r="I69" i="3"/>
  <c r="AD6" i="1"/>
  <c r="AD7" i="1"/>
  <c r="AE5" i="1"/>
  <c r="AE9" i="1" s="1"/>
  <c r="AD3" i="1"/>
  <c r="H71" i="3" l="1"/>
  <c r="I70" i="3"/>
  <c r="S8" i="1"/>
  <c r="S10" i="1" s="1"/>
  <c r="AE7" i="1"/>
  <c r="AE6" i="1"/>
  <c r="AF5" i="1"/>
  <c r="AF9" i="1" s="1"/>
  <c r="AE3" i="1"/>
  <c r="H72" i="3" l="1"/>
  <c r="I71" i="3"/>
  <c r="AF7" i="1"/>
  <c r="AF6" i="1"/>
  <c r="AG5" i="1"/>
  <c r="AG9" i="1" s="1"/>
  <c r="AF3" i="1"/>
  <c r="H73" i="3" l="1"/>
  <c r="I72" i="3"/>
  <c r="T8" i="1"/>
  <c r="T10" i="1" s="1"/>
  <c r="AG6" i="1"/>
  <c r="AG7" i="1"/>
  <c r="AH5" i="1"/>
  <c r="AH9" i="1" s="1"/>
  <c r="AG3" i="1"/>
  <c r="H74" i="3" l="1"/>
  <c r="I73" i="3"/>
  <c r="AH6" i="1"/>
  <c r="AH7" i="1"/>
  <c r="AI5" i="1"/>
  <c r="AI9" i="1" s="1"/>
  <c r="AH3" i="1"/>
  <c r="H75" i="3" l="1"/>
  <c r="I74" i="3"/>
  <c r="U8" i="1"/>
  <c r="U10" i="1" s="1"/>
  <c r="AI7" i="1"/>
  <c r="AI6" i="1"/>
  <c r="AJ5" i="1"/>
  <c r="AJ9" i="1" s="1"/>
  <c r="AI3" i="1"/>
  <c r="H76" i="3" l="1"/>
  <c r="I75" i="3"/>
  <c r="AJ6" i="1"/>
  <c r="AJ7" i="1"/>
  <c r="AK5" i="1"/>
  <c r="AJ3" i="1"/>
  <c r="H77" i="3" l="1"/>
  <c r="I76" i="3"/>
  <c r="AK9" i="1"/>
  <c r="AK3" i="1"/>
  <c r="V8" i="1"/>
  <c r="V10" i="1" s="1"/>
  <c r="AK7" i="1"/>
  <c r="AK6" i="1"/>
  <c r="AL5" i="1"/>
  <c r="AL9" i="1" s="1"/>
  <c r="H78" i="3" l="1"/>
  <c r="I77" i="3"/>
  <c r="AL6" i="1"/>
  <c r="AL7" i="1"/>
  <c r="AM5" i="1"/>
  <c r="AM9" i="1" s="1"/>
  <c r="AL3" i="1"/>
  <c r="H79" i="3" l="1"/>
  <c r="I78" i="3"/>
  <c r="W8" i="1"/>
  <c r="W10" i="1" s="1"/>
  <c r="AM7" i="1"/>
  <c r="AM6" i="1"/>
  <c r="AN5" i="1"/>
  <c r="AN9" i="1" s="1"/>
  <c r="AM3" i="1"/>
  <c r="H80" i="3" l="1"/>
  <c r="I79" i="3"/>
  <c r="AN7" i="1"/>
  <c r="AN6" i="1"/>
  <c r="AO5" i="1"/>
  <c r="AN3" i="1"/>
  <c r="H81" i="3" l="1"/>
  <c r="I80" i="3"/>
  <c r="X8" i="1"/>
  <c r="X10" i="1" s="1"/>
  <c r="AO7" i="1"/>
  <c r="AO6" i="1"/>
  <c r="AP5" i="1"/>
  <c r="AO3" i="1"/>
  <c r="H82" i="3" l="1"/>
  <c r="I81" i="3"/>
  <c r="AP7" i="1"/>
  <c r="AP6" i="1"/>
  <c r="AQ5" i="1"/>
  <c r="AP3" i="1"/>
  <c r="H83" i="3" l="1"/>
  <c r="I82" i="3"/>
  <c r="Y8" i="1"/>
  <c r="Y10" i="1" s="1"/>
  <c r="AQ7" i="1"/>
  <c r="AQ6" i="1"/>
  <c r="AR5" i="1"/>
  <c r="AQ3" i="1"/>
  <c r="H84" i="3" l="1"/>
  <c r="I83" i="3"/>
  <c r="AR6" i="1"/>
  <c r="AR7" i="1"/>
  <c r="AS5" i="1"/>
  <c r="AR3" i="1"/>
  <c r="H85" i="3" l="1"/>
  <c r="I84" i="3"/>
  <c r="Z8" i="1"/>
  <c r="Z10" i="1" s="1"/>
  <c r="AS6" i="1"/>
  <c r="AS7" i="1"/>
  <c r="AT5" i="1"/>
  <c r="AS3" i="1"/>
  <c r="H86" i="3" l="1"/>
  <c r="I85" i="3"/>
  <c r="AT6" i="1"/>
  <c r="AT7" i="1"/>
  <c r="AU5" i="1"/>
  <c r="AT3" i="1"/>
  <c r="H87" i="3" l="1"/>
  <c r="I86" i="3"/>
  <c r="AA8" i="1"/>
  <c r="AA10" i="1" s="1"/>
  <c r="AU7" i="1"/>
  <c r="AU6" i="1"/>
  <c r="AV5" i="1"/>
  <c r="AU3" i="1"/>
  <c r="H88" i="3" l="1"/>
  <c r="I87" i="3"/>
  <c r="AV7" i="1"/>
  <c r="AV6" i="1"/>
  <c r="AW5" i="1"/>
  <c r="AV3" i="1"/>
  <c r="H89" i="3" l="1"/>
  <c r="I88" i="3"/>
  <c r="AB8" i="1"/>
  <c r="AB10" i="1" s="1"/>
  <c r="AW6" i="1"/>
  <c r="AW7" i="1"/>
  <c r="AX5" i="1"/>
  <c r="AW3" i="1"/>
  <c r="H90" i="3" l="1"/>
  <c r="I90" i="3" s="1"/>
  <c r="P4" i="3" s="1"/>
  <c r="I89" i="3"/>
  <c r="AX7" i="1"/>
  <c r="AX6" i="1"/>
  <c r="AY5" i="1"/>
  <c r="AX3" i="1"/>
  <c r="P5" i="3" l="1"/>
  <c r="AO9" i="1" s="1"/>
  <c r="O7" i="3"/>
  <c r="AC8" i="1"/>
  <c r="AC10" i="1" s="1"/>
  <c r="AY7" i="1"/>
  <c r="AY6" i="1"/>
  <c r="AZ5" i="1"/>
  <c r="AY3" i="1"/>
  <c r="AZ6" i="1" l="1"/>
  <c r="AZ7" i="1"/>
  <c r="BA5" i="1"/>
  <c r="AZ3" i="1"/>
  <c r="AD8" i="1" l="1"/>
  <c r="AD10" i="1" s="1"/>
  <c r="BA6" i="1"/>
  <c r="BA7" i="1"/>
  <c r="BB5" i="1"/>
  <c r="BA3" i="1"/>
  <c r="BB6" i="1" l="1"/>
  <c r="BB7" i="1"/>
  <c r="BC5" i="1"/>
  <c r="BB3" i="1"/>
  <c r="AE8" i="1" l="1"/>
  <c r="AE10" i="1" s="1"/>
  <c r="BC7" i="1"/>
  <c r="BC6" i="1"/>
  <c r="BD5" i="1"/>
  <c r="BC3" i="1"/>
  <c r="BD7" i="1" l="1"/>
  <c r="BD6" i="1"/>
  <c r="BE5" i="1"/>
  <c r="BD3" i="1"/>
  <c r="AF8" i="1" l="1"/>
  <c r="AF10" i="1" s="1"/>
  <c r="BE7" i="1"/>
  <c r="BE6" i="1"/>
  <c r="BF5" i="1"/>
  <c r="BE3" i="1"/>
  <c r="BF6" i="1" l="1"/>
  <c r="BF7" i="1"/>
  <c r="BG5" i="1"/>
  <c r="BF3" i="1"/>
  <c r="AG8" i="1" l="1"/>
  <c r="AG10" i="1" s="1"/>
  <c r="BG7" i="1"/>
  <c r="BG6" i="1"/>
  <c r="BH5" i="1"/>
  <c r="BG3" i="1"/>
  <c r="BH6" i="1" l="1"/>
  <c r="BH7" i="1"/>
  <c r="BI5" i="1"/>
  <c r="BH3" i="1"/>
  <c r="AH8" i="1" l="1"/>
  <c r="AH10" i="1" s="1"/>
  <c r="BI6" i="1"/>
  <c r="BI7" i="1"/>
  <c r="BJ5" i="1"/>
  <c r="BI3" i="1"/>
  <c r="BJ6" i="1" l="1"/>
  <c r="BJ7" i="1"/>
  <c r="BK5" i="1"/>
  <c r="BJ3" i="1"/>
  <c r="AI8" i="1" l="1"/>
  <c r="AI10" i="1" s="1"/>
  <c r="BK7" i="1"/>
  <c r="BK6" i="1"/>
  <c r="BL5" i="1"/>
  <c r="BK3" i="1"/>
  <c r="BL7" i="1" l="1"/>
  <c r="BL6" i="1"/>
  <c r="BM5" i="1"/>
  <c r="BL3" i="1"/>
  <c r="AJ8" i="1" l="1"/>
  <c r="AJ10" i="1" s="1"/>
  <c r="BM7" i="1"/>
  <c r="BM6" i="1"/>
  <c r="BN5" i="1"/>
  <c r="BM3" i="1"/>
  <c r="AK8" i="1" l="1"/>
  <c r="AK10" i="1" s="1"/>
  <c r="BN6" i="1"/>
  <c r="BN7" i="1"/>
  <c r="BO5" i="1"/>
  <c r="BN3" i="1"/>
  <c r="AL8" i="1" l="1"/>
  <c r="AL10" i="1" s="1"/>
  <c r="BO7" i="1"/>
  <c r="BO6" i="1"/>
  <c r="BP5" i="1"/>
  <c r="BO3" i="1"/>
  <c r="BP6" i="1" l="1"/>
  <c r="BP7" i="1"/>
  <c r="BQ5" i="1"/>
  <c r="BP3" i="1"/>
  <c r="AM8" i="1" l="1"/>
  <c r="AM10" i="1" s="1"/>
  <c r="BQ6" i="1"/>
  <c r="BQ7" i="1"/>
  <c r="BR5" i="1"/>
  <c r="BQ3" i="1"/>
  <c r="BR6" i="1" l="1"/>
  <c r="BR7" i="1"/>
  <c r="BS5" i="1"/>
  <c r="BR3" i="1"/>
  <c r="AN8" i="1" l="1"/>
  <c r="AN10" i="1" s="1"/>
  <c r="BS7" i="1"/>
  <c r="BS6" i="1"/>
  <c r="BT5" i="1"/>
  <c r="BS3" i="1"/>
  <c r="BT7" i="1" l="1"/>
  <c r="BT6" i="1"/>
  <c r="BU5" i="1"/>
  <c r="BT3" i="1"/>
  <c r="AO8" i="1" l="1"/>
  <c r="AO10" i="1" s="1"/>
  <c r="AP9" i="1" s="1"/>
  <c r="BU6" i="1"/>
  <c r="BU7" i="1"/>
  <c r="BV5" i="1"/>
  <c r="BU3" i="1"/>
  <c r="AP8" i="1" l="1"/>
  <c r="BV7" i="1"/>
  <c r="BV6" i="1"/>
  <c r="BW5" i="1"/>
  <c r="BV3" i="1"/>
  <c r="AP10" i="1" l="1"/>
  <c r="BW7" i="1"/>
  <c r="BW6" i="1"/>
  <c r="BX5" i="1"/>
  <c r="BW3" i="1"/>
  <c r="AQ9" i="1" l="1"/>
  <c r="AQ8" i="1"/>
  <c r="BX6" i="1"/>
  <c r="BX7" i="1"/>
  <c r="BY5" i="1"/>
  <c r="BX3" i="1"/>
  <c r="AQ10" i="1" l="1"/>
  <c r="AR8" i="1" s="1"/>
  <c r="BY7" i="1"/>
  <c r="BY6" i="1"/>
  <c r="BZ5" i="1"/>
  <c r="BY3" i="1"/>
  <c r="AR9" i="1" l="1"/>
  <c r="AR10" i="1" s="1"/>
  <c r="AS8" i="1" s="1"/>
  <c r="BZ6" i="1"/>
  <c r="BZ7" i="1"/>
  <c r="CA5" i="1"/>
  <c r="BZ3" i="1"/>
  <c r="AS9" i="1" l="1"/>
  <c r="AS10" i="1" s="1"/>
  <c r="CA7" i="1"/>
  <c r="CA6" i="1"/>
  <c r="CB5" i="1"/>
  <c r="CA3" i="1"/>
  <c r="AT8" i="1" l="1"/>
  <c r="AT9" i="1"/>
  <c r="CB7" i="1"/>
  <c r="CB6" i="1"/>
  <c r="CC5" i="1"/>
  <c r="CB3" i="1"/>
  <c r="AT10" i="1" l="1"/>
  <c r="AU8" i="1" s="1"/>
  <c r="CC7" i="1"/>
  <c r="CC6" i="1"/>
  <c r="CD5" i="1"/>
  <c r="CC3" i="1"/>
  <c r="AU9" i="1" l="1"/>
  <c r="AU10" i="1" s="1"/>
  <c r="CD6" i="1"/>
  <c r="CD7" i="1"/>
  <c r="CE5" i="1"/>
  <c r="CD3" i="1"/>
  <c r="AV8" i="1" l="1"/>
  <c r="AV9" i="1"/>
  <c r="CE7" i="1"/>
  <c r="CE6" i="1"/>
  <c r="CF5" i="1"/>
  <c r="CE3" i="1"/>
  <c r="AV10" i="1" l="1"/>
  <c r="CF6" i="1"/>
  <c r="CF7" i="1"/>
  <c r="CG5" i="1"/>
  <c r="CF3" i="1"/>
  <c r="AW8" i="1" l="1"/>
  <c r="AW9" i="1"/>
  <c r="CG6" i="1"/>
  <c r="CG7" i="1"/>
  <c r="CH5" i="1"/>
  <c r="CG3" i="1"/>
  <c r="AW10" i="1" l="1"/>
  <c r="CH6" i="1"/>
  <c r="CH7" i="1"/>
  <c r="CI5" i="1"/>
  <c r="CH3" i="1"/>
  <c r="AX8" i="1" l="1"/>
  <c r="AX9" i="1"/>
  <c r="CI6" i="1"/>
  <c r="CI7" i="1"/>
  <c r="CJ5" i="1"/>
  <c r="CI3" i="1"/>
  <c r="AX10" i="1" l="1"/>
  <c r="AY8" i="1" s="1"/>
  <c r="CJ3" i="1"/>
  <c r="CJ7" i="1"/>
  <c r="CJ6" i="1"/>
  <c r="AY9" i="1" l="1"/>
  <c r="AY10" i="1" s="1"/>
  <c r="AZ8" i="1" s="1"/>
  <c r="AZ9" i="1" l="1"/>
  <c r="AZ10" i="1" s="1"/>
  <c r="BA9" i="1" s="1"/>
  <c r="BA8" i="1" l="1"/>
  <c r="BA10" i="1" l="1"/>
  <c r="BB8" i="1" l="1"/>
  <c r="BB9" i="1"/>
  <c r="BB10" i="1" l="1"/>
  <c r="BC9" i="1" s="1"/>
  <c r="BC8" i="1" l="1"/>
  <c r="BC10" i="1" l="1"/>
  <c r="BD8" i="1" l="1"/>
  <c r="BD9" i="1"/>
  <c r="BD10" i="1" l="1"/>
  <c r="BE8" i="1" l="1"/>
  <c r="BE9" i="1"/>
  <c r="BE10" i="1" l="1"/>
  <c r="BF8" i="1" l="1"/>
  <c r="BF9" i="1"/>
  <c r="BF10" i="1" l="1"/>
  <c r="BG9" i="1" s="1"/>
  <c r="BG8" i="1" l="1"/>
  <c r="BG10" i="1" s="1"/>
  <c r="BH9" i="1" s="1"/>
  <c r="BH8" i="1" l="1"/>
  <c r="BH10" i="1" s="1"/>
  <c r="BI8" i="1" l="1"/>
  <c r="BI9" i="1"/>
  <c r="BI10" i="1" l="1"/>
  <c r="BJ8" i="1" s="1"/>
  <c r="BJ9" i="1" l="1"/>
  <c r="BJ10" i="1" s="1"/>
  <c r="BK8" i="1" l="1"/>
  <c r="BK9" i="1"/>
  <c r="BK10" i="1" l="1"/>
  <c r="BL8" i="1" s="1"/>
  <c r="BL9" i="1" l="1"/>
  <c r="BL10" i="1" s="1"/>
  <c r="BM8" i="1" s="1"/>
  <c r="BM9" i="1" l="1"/>
  <c r="BM10" i="1" s="1"/>
  <c r="BN8" i="1" s="1"/>
  <c r="BN9" i="1" s="1"/>
  <c r="BN10" i="1" l="1"/>
  <c r="BO8" i="1" l="1"/>
  <c r="BO9" i="1"/>
  <c r="BO10" i="1" l="1"/>
  <c r="BP8" i="1" s="1"/>
  <c r="BP9" i="1" l="1"/>
  <c r="BP10" i="1" s="1"/>
  <c r="BQ9" i="1" s="1"/>
  <c r="BQ8" i="1" l="1"/>
  <c r="BQ10" i="1" s="1"/>
  <c r="BR8" i="1" l="1"/>
  <c r="BR9" i="1"/>
  <c r="BR10" i="1" s="1"/>
  <c r="BS8" i="1" l="1"/>
  <c r="BS9" i="1" l="1"/>
  <c r="BS10" i="1" s="1"/>
  <c r="BT8" i="1" l="1"/>
  <c r="BT9" i="1" l="1"/>
  <c r="BT10" i="1" l="1"/>
  <c r="BU8" i="1" s="1"/>
  <c r="BU9" i="1" l="1"/>
  <c r="BU10" i="1" l="1"/>
  <c r="BV9" i="1" s="1"/>
  <c r="BV8" i="1" l="1"/>
  <c r="BV10" i="1" s="1"/>
  <c r="BW9" i="1" l="1"/>
  <c r="BW8" i="1"/>
  <c r="BW10" i="1" l="1"/>
  <c r="BX8" i="1" s="1"/>
  <c r="BX9" i="1" l="1"/>
  <c r="BX10" i="1" s="1"/>
  <c r="BY8" i="1" s="1"/>
  <c r="BY9" i="1" l="1"/>
  <c r="BY10" i="1" s="1"/>
  <c r="BZ8" i="1" s="1"/>
  <c r="BZ9" i="1" l="1"/>
  <c r="BZ10" i="1" s="1"/>
  <c r="CA8" i="1" s="1"/>
  <c r="CA9" i="1" l="1"/>
  <c r="CA10" i="1" l="1"/>
  <c r="CB8" i="1" s="1"/>
  <c r="CB9" i="1" l="1"/>
  <c r="CB10" i="1" l="1"/>
  <c r="CC9" i="1" s="1"/>
  <c r="CC8" i="1" l="1"/>
  <c r="CC10" i="1" s="1"/>
  <c r="CD8" i="1" l="1"/>
  <c r="CD9" i="1"/>
  <c r="CD10" i="1" l="1"/>
  <c r="CE8" i="1" s="1"/>
  <c r="CE9" i="1" l="1"/>
  <c r="CE10" i="1" s="1"/>
  <c r="CF8" i="1" s="1"/>
  <c r="CF9" i="1" l="1"/>
  <c r="CF10" i="1" s="1"/>
  <c r="CG9" i="1" s="1"/>
  <c r="CG8" i="1" l="1"/>
  <c r="CG10" i="1" s="1"/>
  <c r="CH9" i="1" l="1"/>
  <c r="CH8" i="1"/>
  <c r="CH10" i="1" l="1"/>
  <c r="CI8" i="1" s="1"/>
  <c r="CI9" i="1" l="1"/>
  <c r="CI10" i="1" s="1"/>
  <c r="CJ8" i="1" s="1"/>
  <c r="CJ9" i="1" l="1"/>
  <c r="CJ10" i="1" s="1"/>
  <c r="P11" i="3"/>
  <c r="O8" i="3"/>
  <c r="U8" i="3" l="1"/>
  <c r="U9" i="3" s="1"/>
  <c r="R9" i="3" s="1"/>
  <c r="O9" i="3"/>
  <c r="L9" i="3" s="1"/>
</calcChain>
</file>

<file path=xl/sharedStrings.xml><?xml version="1.0" encoding="utf-8"?>
<sst xmlns="http://schemas.openxmlformats.org/spreadsheetml/2006/main" count="72" uniqueCount="43">
  <si>
    <t>Current Age</t>
  </si>
  <si>
    <t>Retirement Age</t>
  </si>
  <si>
    <t>Expected Return</t>
  </si>
  <si>
    <t>Age</t>
  </si>
  <si>
    <t>+Interest Earned</t>
  </si>
  <si>
    <t>-Withdrawl</t>
  </si>
  <si>
    <t>Balance</t>
  </si>
  <si>
    <t>+Retirement Deposit</t>
  </si>
  <si>
    <t>+Employer Match</t>
  </si>
  <si>
    <t>Current Retirement Balance</t>
  </si>
  <si>
    <t>Income</t>
  </si>
  <si>
    <t>Percent Saved/Deposited</t>
  </si>
  <si>
    <t>Does Employer Match?</t>
  </si>
  <si>
    <t>Investment Strategey</t>
  </si>
  <si>
    <t>Current Income</t>
  </si>
  <si>
    <t>Yes</t>
  </si>
  <si>
    <t>How many years do you plan to live in retirement?</t>
  </si>
  <si>
    <t>What is your desired lifestyle in retirement?</t>
  </si>
  <si>
    <t>Goal</t>
  </si>
  <si>
    <t>Average</t>
  </si>
  <si>
    <t>Salary Increase</t>
  </si>
  <si>
    <t>Inflation Rate</t>
  </si>
  <si>
    <t>Very Conservative</t>
  </si>
  <si>
    <t>Conservative</t>
  </si>
  <si>
    <t>Aggressive</t>
  </si>
  <si>
    <t>Very Aggressive</t>
  </si>
  <si>
    <t>Treasury bonds</t>
  </si>
  <si>
    <t>Raise</t>
  </si>
  <si>
    <t>Estimated Annual Income at Retirement</t>
  </si>
  <si>
    <t>Expected Monthly Retirement Income</t>
  </si>
  <si>
    <t>Real (Adjusted for Inflation)</t>
  </si>
  <si>
    <t xml:space="preserve">Nominal </t>
  </si>
  <si>
    <t>Index Funds</t>
  </si>
  <si>
    <t>Growth Funds</t>
  </si>
  <si>
    <t>Weighted Return</t>
  </si>
  <si>
    <t>Corporate bonds</t>
  </si>
  <si>
    <t>Projected</t>
  </si>
  <si>
    <t>Simple</t>
  </si>
  <si>
    <t>Your account runs out of money at age</t>
  </si>
  <si>
    <t>Age Inputs</t>
  </si>
  <si>
    <t>Work Income Inputs</t>
  </si>
  <si>
    <t>Retirement Income Inputs</t>
  </si>
  <si>
    <t>Retirement Life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</si>
</sst>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quotePrefix="1"/>
    <xf numFmtId="0" fontId="2" fillId="0" borderId="1" xfId="0" applyFont="1" applyBorder="1"/>
    <xf numFmtId="164" fontId="0" fillId="0" borderId="0" xfId="1" applyNumberFormat="1" applyFont="1"/>
    <xf numFmtId="9" fontId="0" fillId="0" borderId="0" xfId="2" applyFont="1"/>
    <xf numFmtId="8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2" fillId="0" borderId="1" xfId="0" applyNumberFormat="1" applyFont="1" applyBorder="1"/>
    <xf numFmtId="0" fontId="2" fillId="0" borderId="0" xfId="0" applyFont="1" applyBorder="1"/>
    <xf numFmtId="10" fontId="2" fillId="0" borderId="0" xfId="0" applyNumberFormat="1" applyFont="1" applyBorder="1"/>
    <xf numFmtId="0" fontId="0" fillId="0" borderId="2" xfId="0" applyBorder="1"/>
    <xf numFmtId="165" fontId="2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0" fillId="0" borderId="0" xfId="0" applyBorder="1"/>
    <xf numFmtId="165" fontId="0" fillId="0" borderId="0" xfId="0" applyNumberFormat="1" applyBorder="1"/>
    <xf numFmtId="10" fontId="0" fillId="0" borderId="0" xfId="2" applyNumberFormat="1" applyFont="1"/>
    <xf numFmtId="0" fontId="4" fillId="0" borderId="0" xfId="0" applyFont="1" applyBorder="1" applyAlignment="1">
      <alignment vertical="center"/>
    </xf>
    <xf numFmtId="165" fontId="5" fillId="0" borderId="0" xfId="0" applyNumberFormat="1" applyFont="1"/>
    <xf numFmtId="164" fontId="4" fillId="0" borderId="0" xfId="1" applyNumberFormat="1" applyFont="1" applyBorder="1" applyAlignment="1">
      <alignment vertical="center" wrapText="1"/>
    </xf>
    <xf numFmtId="0" fontId="5" fillId="0" borderId="0" xfId="0" applyFont="1"/>
    <xf numFmtId="0" fontId="0" fillId="0" borderId="1" xfId="0" applyBorder="1"/>
    <xf numFmtId="165" fontId="0" fillId="0" borderId="1" xfId="0" applyNumberForma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vertical="center" wrapText="1"/>
    </xf>
    <xf numFmtId="0" fontId="0" fillId="2" borderId="0" xfId="0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7">
    <dxf>
      <font>
        <color rgb="FFC00000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AE61-BD17-4B4F-BC26-1FA1112587B1}">
  <dimension ref="B1:W98"/>
  <sheetViews>
    <sheetView showZeros="0" tabSelected="1" workbookViewId="0">
      <selection activeCell="O13" sqref="O13"/>
    </sheetView>
  </sheetViews>
  <sheetFormatPr defaultRowHeight="14.4" outlineLevelCol="1" x14ac:dyDescent="0.3"/>
  <cols>
    <col min="1" max="1" width="6.6640625" customWidth="1"/>
    <col min="2" max="5" width="10.88671875" customWidth="1"/>
    <col min="6" max="6" width="10.109375" customWidth="1"/>
    <col min="7" max="7" width="4.5546875" customWidth="1"/>
    <col min="8" max="10" width="10.109375" customWidth="1"/>
    <col min="11" max="11" width="4.5546875" customWidth="1"/>
    <col min="12" max="13" width="10.109375" customWidth="1"/>
    <col min="14" max="14" width="10.109375" style="8" customWidth="1"/>
    <col min="15" max="16" width="10.109375" customWidth="1"/>
    <col min="17" max="17" width="4.6640625" customWidth="1"/>
    <col min="18" max="22" width="10.109375" hidden="1" customWidth="1" outlineLevel="1"/>
    <col min="23" max="23" width="4.6640625" customWidth="1" collapsed="1"/>
  </cols>
  <sheetData>
    <row r="1" spans="2:22" x14ac:dyDescent="0.3">
      <c r="N1"/>
    </row>
    <row r="2" spans="2:22" x14ac:dyDescent="0.3">
      <c r="N2"/>
    </row>
    <row r="3" spans="2:22" x14ac:dyDescent="0.3">
      <c r="B3" s="26" t="s">
        <v>39</v>
      </c>
      <c r="C3" s="26"/>
      <c r="D3" s="26"/>
      <c r="L3" s="26" t="s">
        <v>31</v>
      </c>
      <c r="M3" s="26"/>
      <c r="N3" s="26"/>
      <c r="O3" s="26"/>
      <c r="P3" s="26"/>
      <c r="R3" s="26" t="s">
        <v>30</v>
      </c>
      <c r="S3" s="26"/>
      <c r="T3" s="26"/>
      <c r="U3" s="26"/>
      <c r="V3" s="26"/>
    </row>
    <row r="4" spans="2:22" x14ac:dyDescent="0.3">
      <c r="B4" t="s">
        <v>0</v>
      </c>
      <c r="D4">
        <v>30</v>
      </c>
      <c r="I4" t="str">
        <f>IF($D$8="","","Income")</f>
        <v>Income</v>
      </c>
      <c r="J4" t="str">
        <f>IF($D$8="","","Raise")</f>
        <v>Raise</v>
      </c>
      <c r="L4" t="s">
        <v>28</v>
      </c>
      <c r="N4"/>
      <c r="P4" s="3">
        <f>VLOOKUP($D$5-1,H5:I90,2,FALSE)</f>
        <v>113397.33743715606</v>
      </c>
      <c r="R4" t="s">
        <v>28</v>
      </c>
      <c r="V4" s="3">
        <f>VLOOKUP($D$5-1,R13:S98,2,FALSE)</f>
        <v>54500</v>
      </c>
    </row>
    <row r="5" spans="2:22" x14ac:dyDescent="0.3">
      <c r="B5" t="s">
        <v>1</v>
      </c>
      <c r="D5">
        <v>68</v>
      </c>
      <c r="H5">
        <f>IF($D$4="","",D4)</f>
        <v>30</v>
      </c>
      <c r="I5" s="3">
        <f>IF(H5="","",D8)</f>
        <v>54500</v>
      </c>
      <c r="J5" s="3"/>
      <c r="L5" t="s">
        <v>29</v>
      </c>
      <c r="N5"/>
      <c r="P5" s="7">
        <f>($P$4/12)*IF($F$21="","",IF($F$21="Hermit",0.5,IF($F$21="Simple",0.6,IF($F$21="Average",0.7,IF($F$21="Leisure",0.8,IF($F$21="Extravagent",0.9))))))</f>
        <v>5669.8668718578028</v>
      </c>
      <c r="R5" t="s">
        <v>29</v>
      </c>
      <c r="V5" s="7">
        <f>($V$4/12)*IF($F$21="","",IF($F$21="Hermit",0.5,IF($F$21="Simple",0.6,IF($F$21="Average",0.7,IF($F$21="Leisure",0.8,IF($F$21="Extravagent",0.9))))))</f>
        <v>2725</v>
      </c>
    </row>
    <row r="6" spans="2:22" ht="14.4" customHeight="1" x14ac:dyDescent="0.3">
      <c r="H6">
        <f>IF(H5="","",IF(H5=$D$5,"",H5+1))</f>
        <v>31</v>
      </c>
      <c r="I6" s="3">
        <f>IF(H6="","",(I5*(1+$D$9)+J5))</f>
        <v>55590</v>
      </c>
      <c r="J6" s="3"/>
      <c r="L6" s="15"/>
      <c r="M6" s="15"/>
      <c r="N6" s="16"/>
      <c r="O6" s="15"/>
      <c r="P6" s="15"/>
    </row>
    <row r="7" spans="2:22" ht="14.4" customHeight="1" x14ac:dyDescent="0.3">
      <c r="B7" s="26" t="s">
        <v>40</v>
      </c>
      <c r="C7" s="26"/>
      <c r="D7" s="26"/>
      <c r="H7">
        <f>IF(H6="","",IF(H6=$D$5,"",H6+1))</f>
        <v>32</v>
      </c>
      <c r="I7" s="3">
        <f>IF(H7="","",(I6*(1+$D$9)+J6))</f>
        <v>56701.8</v>
      </c>
      <c r="J7" s="8"/>
      <c r="L7" s="18" t="s">
        <v>18</v>
      </c>
      <c r="M7" s="18"/>
      <c r="N7" s="19"/>
      <c r="O7" s="20">
        <f>IFERROR($P$4*F20*IF($F$21="","",IF($F$21="Hermit",0.5,IF($F$21="Simple",0.6,IF($F$21="Average",0.7,IF($F$21="Leisure",0.8,IF($F$21="Extravagent",0.9)))))),"")</f>
        <v>2041152.073868809</v>
      </c>
      <c r="P7" s="20"/>
      <c r="R7" s="18" t="s">
        <v>18</v>
      </c>
      <c r="S7" s="14"/>
      <c r="U7" s="20">
        <f>IFERROR($F$20*V4*IF($F$21="","",IF($F$21="Hermit",0.5,IF($F$21="Simple",0.6,IF($F$21="Average",0.7,IF($F$21="Leisure",0.8,IF($F$21="Extravagent",0.9)))))),"")</f>
        <v>981000</v>
      </c>
      <c r="V7" s="20"/>
    </row>
    <row r="8" spans="2:22" ht="14.4" customHeight="1" x14ac:dyDescent="0.3">
      <c r="B8" t="s">
        <v>14</v>
      </c>
      <c r="D8" s="3">
        <v>54500</v>
      </c>
      <c r="H8">
        <f>IF(H7="","",IF(H7=$D$5,"",H7+1))</f>
        <v>33</v>
      </c>
      <c r="I8" s="3">
        <f>IF(H8="","",(I7*(1+$D$9)+J7))</f>
        <v>57835.836000000003</v>
      </c>
      <c r="J8" s="8"/>
      <c r="L8" s="18" t="s">
        <v>36</v>
      </c>
      <c r="M8" s="21"/>
      <c r="N8" s="21"/>
      <c r="O8" s="20">
        <f>HLOOKUP($D$5,Forecast!$C$5:$CJ$10,6,FALSE)</f>
        <v>1494724.9305722837</v>
      </c>
      <c r="P8" s="20"/>
      <c r="R8" s="18" t="s">
        <v>36</v>
      </c>
      <c r="U8" s="20">
        <f>-PV($D$10,$D$5-$D$4,0,O8)</f>
        <v>704295.23680814716</v>
      </c>
      <c r="V8" s="20"/>
    </row>
    <row r="9" spans="2:22" ht="14.4" customHeight="1" x14ac:dyDescent="0.3">
      <c r="B9" t="s">
        <v>20</v>
      </c>
      <c r="D9" s="4">
        <v>0.02</v>
      </c>
      <c r="H9">
        <f>IF(H8="","",IF(H8=$D$5,"",H8+1))</f>
        <v>34</v>
      </c>
      <c r="I9" s="3">
        <f>IF(H9="","",(I8*(1+$D$9)+J8))</f>
        <v>58992.552720000007</v>
      </c>
      <c r="J9" s="8"/>
      <c r="L9" s="24" t="str">
        <f>IF(O9&gt;0,"Surplus","Shortfall")</f>
        <v>Shortfall</v>
      </c>
      <c r="M9" s="22"/>
      <c r="N9" s="23"/>
      <c r="O9" s="25">
        <f>O8-O7</f>
        <v>-546427.14329652535</v>
      </c>
      <c r="P9" s="25"/>
      <c r="Q9" s="14"/>
      <c r="R9" s="24" t="str">
        <f>IF(U9&gt;0,"Surplus","Shortfall")</f>
        <v>Shortfall</v>
      </c>
      <c r="S9" s="22"/>
      <c r="T9" s="23"/>
      <c r="U9" s="25">
        <f>U8-U7</f>
        <v>-276704.76319185284</v>
      </c>
      <c r="V9" s="25"/>
    </row>
    <row r="10" spans="2:22" x14ac:dyDescent="0.3">
      <c r="B10" t="s">
        <v>21</v>
      </c>
      <c r="D10" s="4">
        <v>0.02</v>
      </c>
      <c r="F10" s="5"/>
      <c r="H10">
        <f>IF(H9="","",IF(H9=$D$5,"",H9+1))</f>
        <v>35</v>
      </c>
      <c r="I10" s="3">
        <f>IF(H10="","",(I9*(1+$D$9)+J9))</f>
        <v>60172.403774400009</v>
      </c>
      <c r="J10" s="8"/>
    </row>
    <row r="11" spans="2:22" ht="14.4" customHeight="1" x14ac:dyDescent="0.3">
      <c r="F11" s="5"/>
      <c r="H11">
        <f>IF(H10="","",IF(H10=$D$5,"",H10+1))</f>
        <v>36</v>
      </c>
      <c r="I11" s="3">
        <f>IF(H11="","",(I10*(1+$D$9)+J10))</f>
        <v>61375.851849888008</v>
      </c>
      <c r="J11" s="8"/>
      <c r="L11" t="s">
        <v>38</v>
      </c>
      <c r="P11">
        <f>IFERROR(INDEX(Forecast!$C$5:$CJ$10,1,MATCH(0,Forecast!C10:CJ10,0)),"115+")</f>
        <v>98</v>
      </c>
    </row>
    <row r="12" spans="2:22" ht="14.4" customHeight="1" x14ac:dyDescent="0.3">
      <c r="B12" s="26" t="s">
        <v>41</v>
      </c>
      <c r="C12" s="26"/>
      <c r="D12" s="26"/>
      <c r="E12" s="26"/>
      <c r="H12">
        <f>IF(H11="","",IF(H11=$D$5,"",H11+1))</f>
        <v>37</v>
      </c>
      <c r="I12" s="3">
        <f>IF(H12="","",(I11*(1+$D$9)+J11))</f>
        <v>62603.368886885772</v>
      </c>
      <c r="J12" s="8"/>
      <c r="S12" t="s">
        <v>10</v>
      </c>
      <c r="T12" t="s">
        <v>27</v>
      </c>
    </row>
    <row r="13" spans="2:22" x14ac:dyDescent="0.3">
      <c r="B13" t="s">
        <v>9</v>
      </c>
      <c r="E13" s="3">
        <v>15000</v>
      </c>
      <c r="H13">
        <f>IF(H12="","",IF(H12=$D$5,"",H12+1))</f>
        <v>38</v>
      </c>
      <c r="I13" s="3">
        <f>IF(H13="","",(I12*(1+$D$9)+J12))</f>
        <v>63855.436264623488</v>
      </c>
      <c r="J13" s="8"/>
      <c r="R13">
        <f>IF($D$4="","",D4)</f>
        <v>30</v>
      </c>
      <c r="S13" s="3">
        <f>IF(R13="","",D8)</f>
        <v>54500</v>
      </c>
      <c r="T13" s="8">
        <f t="shared" ref="T13:T44" si="0">IF(J5="",0,J5)</f>
        <v>0</v>
      </c>
    </row>
    <row r="14" spans="2:22" x14ac:dyDescent="0.3">
      <c r="B14" t="s">
        <v>11</v>
      </c>
      <c r="E14" s="6">
        <v>7.0000000000000007E-2</v>
      </c>
      <c r="H14">
        <f>IF(H13="","",IF(H13=$D$5,"",H13+1))</f>
        <v>39</v>
      </c>
      <c r="I14" s="3">
        <f>IF(H14="","",(I13*(1+$D$9)+J13))</f>
        <v>65132.544989915958</v>
      </c>
      <c r="J14" s="8"/>
      <c r="R14">
        <f>IF(R13="","",IF(R13=$D$5,"",R13+1))</f>
        <v>31</v>
      </c>
      <c r="S14" s="3">
        <f>IF(R14="","",(S13*(1+$D$9-$D$10)+T14))</f>
        <v>54500</v>
      </c>
      <c r="T14" s="8">
        <f t="shared" si="0"/>
        <v>0</v>
      </c>
    </row>
    <row r="15" spans="2:22" x14ac:dyDescent="0.3">
      <c r="B15" t="s">
        <v>13</v>
      </c>
      <c r="E15" t="s">
        <v>19</v>
      </c>
      <c r="H15">
        <f>IF(H14="","",IF(H14=$D$5,"",H14+1))</f>
        <v>40</v>
      </c>
      <c r="I15" s="3">
        <f>IF(H15="","",(I14*(1+$D$9)+J14))</f>
        <v>66435.195889714276</v>
      </c>
      <c r="J15" s="8"/>
      <c r="R15">
        <f>IF(R14="","",IF(R14=$D$5,"",R14+1))</f>
        <v>32</v>
      </c>
      <c r="S15" s="3">
        <f>IF(R15="","",(S14*(1+$D$9-$D$10)+T15))</f>
        <v>54500</v>
      </c>
      <c r="T15" s="8">
        <f t="shared" si="0"/>
        <v>0</v>
      </c>
    </row>
    <row r="16" spans="2:22" x14ac:dyDescent="0.3">
      <c r="B16" t="s">
        <v>12</v>
      </c>
      <c r="E16" t="s">
        <v>15</v>
      </c>
      <c r="H16">
        <f>IF(H15="","",IF(H15=$D$5,"",H15+1))</f>
        <v>41</v>
      </c>
      <c r="I16" s="3">
        <f>IF(H16="","",(I15*(1+$D$9)+J15))</f>
        <v>67763.899807508569</v>
      </c>
      <c r="J16" s="8"/>
      <c r="R16">
        <f>IF(R15="","",IF(R15=$D$5,"",R15+1))</f>
        <v>33</v>
      </c>
      <c r="S16" s="3">
        <f>IF(R16="","",(S15*(1+$D$9-$D$10)+T16))</f>
        <v>54500</v>
      </c>
      <c r="T16" s="8">
        <f t="shared" si="0"/>
        <v>0</v>
      </c>
    </row>
    <row r="17" spans="2:20" x14ac:dyDescent="0.3">
      <c r="B17" t="str">
        <f>IF($E$16="Yes","Employee Match %","")</f>
        <v>Employee Match %</v>
      </c>
      <c r="E17" s="6">
        <v>0.09</v>
      </c>
      <c r="H17">
        <f>IF(H16="","",IF(H16=$D$5,"",H16+1))</f>
        <v>42</v>
      </c>
      <c r="I17" s="3">
        <f>IF(H17="","",(I16*(1+$D$9)+J16))</f>
        <v>69119.177803658735</v>
      </c>
      <c r="J17" s="8"/>
      <c r="R17">
        <f>IF(R16="","",IF(R16=$D$5,"",R16+1))</f>
        <v>34</v>
      </c>
      <c r="S17" s="3">
        <f>IF(R17="","",(S16*(1+$D$9-$D$10)+T17))</f>
        <v>54500</v>
      </c>
      <c r="T17" s="8">
        <f t="shared" si="0"/>
        <v>0</v>
      </c>
    </row>
    <row r="18" spans="2:20" x14ac:dyDescent="0.3">
      <c r="H18">
        <f>IF(H17="","",IF(H17=$D$5,"",H17+1))</f>
        <v>43</v>
      </c>
      <c r="I18" s="3">
        <f>IF(H18="","",(I17*(1+$D$9)+J17))</f>
        <v>70501.561359731917</v>
      </c>
      <c r="J18" s="8"/>
      <c r="R18">
        <f>IF(R17="","",IF(R17=$D$5,"",R17+1))</f>
        <v>35</v>
      </c>
      <c r="S18" s="3">
        <f>IF(R18="","",(S17*(1+$D$9-$D$10)+T18))</f>
        <v>54500</v>
      </c>
      <c r="T18" s="8">
        <f t="shared" si="0"/>
        <v>0</v>
      </c>
    </row>
    <row r="19" spans="2:20" x14ac:dyDescent="0.3">
      <c r="B19" s="26" t="s">
        <v>42</v>
      </c>
      <c r="C19" s="26"/>
      <c r="D19" s="26"/>
      <c r="E19" s="26"/>
      <c r="F19" s="26"/>
      <c r="H19">
        <f>IF(H18="","",IF(H18=$D$5,"",H18+1))</f>
        <v>44</v>
      </c>
      <c r="I19" s="3">
        <f>IF(H19="","",(I18*(1+$D$9)+J18))</f>
        <v>71911.592586926563</v>
      </c>
      <c r="J19" s="8"/>
      <c r="R19">
        <f>IF(R18="","",IF(R18=$D$5,"",R18+1))</f>
        <v>36</v>
      </c>
      <c r="S19" s="3">
        <f>IF(R19="","",(S18*(1+$D$9-$D$10)+T19))</f>
        <v>54500</v>
      </c>
      <c r="T19" s="8">
        <f t="shared" si="0"/>
        <v>0</v>
      </c>
    </row>
    <row r="20" spans="2:20" x14ac:dyDescent="0.3">
      <c r="B20" t="s">
        <v>16</v>
      </c>
      <c r="F20">
        <v>30</v>
      </c>
      <c r="H20">
        <f>IF(H19="","",IF(H19=$D$5,"",H19+1))</f>
        <v>45</v>
      </c>
      <c r="I20" s="3">
        <f>IF(H20="","",(I19*(1+$D$9)+J19))</f>
        <v>73349.824438665091</v>
      </c>
      <c r="J20" s="8"/>
      <c r="R20">
        <f>IF(R19="","",IF(R19=$D$5,"",R19+1))</f>
        <v>37</v>
      </c>
      <c r="S20" s="3">
        <f>IF(R20="","",(S19*(1+$D$9-$D$10)+T20))</f>
        <v>54500</v>
      </c>
      <c r="T20" s="8">
        <f t="shared" si="0"/>
        <v>0</v>
      </c>
    </row>
    <row r="21" spans="2:20" x14ac:dyDescent="0.3">
      <c r="B21" t="s">
        <v>17</v>
      </c>
      <c r="F21" t="s">
        <v>37</v>
      </c>
      <c r="H21">
        <f>IF(H20="","",IF(H20=$D$5,"",H20+1))</f>
        <v>46</v>
      </c>
      <c r="I21" s="3">
        <f>IF(H21="","",(I20*(1+$D$9)+J20))</f>
        <v>74816.820927438399</v>
      </c>
      <c r="J21" s="8"/>
      <c r="R21">
        <f>IF(R20="","",IF(R20=$D$5,"",R20+1))</f>
        <v>38</v>
      </c>
      <c r="S21" s="3">
        <f>IF(R21="","",(S20*(1+$D$9-$D$10)+T21))</f>
        <v>54500</v>
      </c>
      <c r="T21" s="8">
        <f t="shared" si="0"/>
        <v>0</v>
      </c>
    </row>
    <row r="22" spans="2:20" x14ac:dyDescent="0.3">
      <c r="H22">
        <f>IF(H21="","",IF(H21=$D$5,"",H21+1))</f>
        <v>47</v>
      </c>
      <c r="I22" s="3">
        <f>IF(H22="","",(I21*(1+$D$9)+J21))</f>
        <v>76313.157345987172</v>
      </c>
      <c r="J22" s="8"/>
      <c r="R22">
        <f>IF(R21="","",IF(R21=$D$5,"",R21+1))</f>
        <v>39</v>
      </c>
      <c r="S22" s="3">
        <f>IF(R22="","",(S21*(1+$D$9-$D$10)+T22))</f>
        <v>54500</v>
      </c>
      <c r="T22" s="8">
        <f t="shared" si="0"/>
        <v>0</v>
      </c>
    </row>
    <row r="23" spans="2:20" x14ac:dyDescent="0.3">
      <c r="H23">
        <f>IF(H22="","",IF(H22=$D$5,"",H22+1))</f>
        <v>48</v>
      </c>
      <c r="I23" s="3">
        <f>IF(H23="","",(I22*(1+$D$9)+J22))</f>
        <v>77839.420492906924</v>
      </c>
      <c r="J23" s="8"/>
      <c r="R23">
        <f>IF(R22="","",IF(R22=$D$5,"",R22+1))</f>
        <v>40</v>
      </c>
      <c r="S23" s="3">
        <f>IF(R23="","",(S22*(1+$D$9-$D$10)+T23))</f>
        <v>54500</v>
      </c>
      <c r="T23" s="8">
        <f t="shared" si="0"/>
        <v>0</v>
      </c>
    </row>
    <row r="24" spans="2:20" x14ac:dyDescent="0.3">
      <c r="H24">
        <f>IF(H23="","",IF(H23=$D$5,"",H23+1))</f>
        <v>49</v>
      </c>
      <c r="I24" s="3">
        <f>IF(H24="","",(I23*(1+$D$9)+J23))</f>
        <v>79396.208902765065</v>
      </c>
      <c r="J24" s="8"/>
      <c r="R24">
        <f>IF(R23="","",IF(R23=$D$5,"",R23+1))</f>
        <v>41</v>
      </c>
      <c r="S24" s="3">
        <f>IF(R24="","",(S23*(1+$D$9-$D$10)+T24))</f>
        <v>54500</v>
      </c>
      <c r="T24" s="8">
        <f t="shared" si="0"/>
        <v>0</v>
      </c>
    </row>
    <row r="25" spans="2:20" x14ac:dyDescent="0.3">
      <c r="H25">
        <f>IF(H24="","",IF(H24=$D$5,"",H24+1))</f>
        <v>50</v>
      </c>
      <c r="I25" s="3">
        <f>IF(H25="","",(I24*(1+$D$9)+J24))</f>
        <v>80984.133080820364</v>
      </c>
      <c r="J25" s="8"/>
      <c r="R25">
        <f>IF(R24="","",IF(R24=$D$5,"",R24+1))</f>
        <v>42</v>
      </c>
      <c r="S25" s="3">
        <f>IF(R25="","",(S24*(1+$D$9-$D$10)+T25))</f>
        <v>54500</v>
      </c>
      <c r="T25" s="8">
        <f t="shared" si="0"/>
        <v>0</v>
      </c>
    </row>
    <row r="26" spans="2:20" x14ac:dyDescent="0.3">
      <c r="H26">
        <f>IF(H25="","",IF(H25=$D$5,"",H25+1))</f>
        <v>51</v>
      </c>
      <c r="I26" s="3">
        <f>IF(H26="","",(I25*(1+$D$9)+J25))</f>
        <v>82603.815742436767</v>
      </c>
      <c r="J26" s="8"/>
      <c r="R26">
        <f>IF(R25="","",IF(R25=$D$5,"",R25+1))</f>
        <v>43</v>
      </c>
      <c r="S26" s="3">
        <f>IF(R26="","",(S25*(1+$D$9-$D$10)+T26))</f>
        <v>54500</v>
      </c>
      <c r="T26" s="8">
        <f t="shared" si="0"/>
        <v>0</v>
      </c>
    </row>
    <row r="27" spans="2:20" x14ac:dyDescent="0.3">
      <c r="H27">
        <f>IF(H26="","",IF(H26=$D$5,"",H26+1))</f>
        <v>52</v>
      </c>
      <c r="I27" s="3">
        <f>IF(H27="","",(I26*(1+$D$9)+J26))</f>
        <v>84255.892057285499</v>
      </c>
      <c r="J27" s="8"/>
      <c r="R27">
        <f>IF(R26="","",IF(R26=$D$5,"",R26+1))</f>
        <v>44</v>
      </c>
      <c r="S27" s="3">
        <f>IF(R27="","",(S26*(1+$D$9-$D$10)+T27))</f>
        <v>54500</v>
      </c>
      <c r="T27" s="8">
        <f t="shared" si="0"/>
        <v>0</v>
      </c>
    </row>
    <row r="28" spans="2:20" x14ac:dyDescent="0.3">
      <c r="H28">
        <f>IF(H27="","",IF(H27=$D$5,"",H27+1))</f>
        <v>53</v>
      </c>
      <c r="I28" s="3">
        <f>IF(H28="","",(I27*(1+$D$9)+J27))</f>
        <v>85941.009898431206</v>
      </c>
      <c r="J28" s="8"/>
      <c r="R28">
        <f>IF(R27="","",IF(R27=$D$5,"",R27+1))</f>
        <v>45</v>
      </c>
      <c r="S28" s="3">
        <f>IF(R28="","",(S27*(1+$D$9-$D$10)+T28))</f>
        <v>54500</v>
      </c>
      <c r="T28" s="8">
        <f t="shared" si="0"/>
        <v>0</v>
      </c>
    </row>
    <row r="29" spans="2:20" x14ac:dyDescent="0.3">
      <c r="H29">
        <f>IF(H28="","",IF(H28=$D$5,"",H28+1))</f>
        <v>54</v>
      </c>
      <c r="I29" s="3">
        <f>IF(H29="","",(I28*(1+$D$9)+J28))</f>
        <v>87659.830096399834</v>
      </c>
      <c r="J29" s="8"/>
      <c r="R29">
        <f>IF(R28="","",IF(R28=$D$5,"",R28+1))</f>
        <v>46</v>
      </c>
      <c r="S29" s="3">
        <f>IF(R29="","",(S28*(1+$D$9-$D$10)+T29))</f>
        <v>54500</v>
      </c>
      <c r="T29" s="8">
        <f t="shared" si="0"/>
        <v>0</v>
      </c>
    </row>
    <row r="30" spans="2:20" x14ac:dyDescent="0.3">
      <c r="H30">
        <f>IF(H29="","",IF(H29=$D$5,"",H29+1))</f>
        <v>55</v>
      </c>
      <c r="I30" s="3">
        <f>IF(H30="","",(I29*(1+$D$9)+J29))</f>
        <v>89413.026698327827</v>
      </c>
      <c r="J30" s="8"/>
      <c r="R30">
        <f>IF(R29="","",IF(R29=$D$5,"",R29+1))</f>
        <v>47</v>
      </c>
      <c r="S30" s="3">
        <f>IF(R30="","",(S29*(1+$D$9-$D$10)+T30))</f>
        <v>54500</v>
      </c>
      <c r="T30" s="8">
        <f t="shared" si="0"/>
        <v>0</v>
      </c>
    </row>
    <row r="31" spans="2:20" x14ac:dyDescent="0.3">
      <c r="H31">
        <f>IF(H30="","",IF(H30=$D$5,"",H30+1))</f>
        <v>56</v>
      </c>
      <c r="I31" s="3">
        <f>IF(H31="","",(I30*(1+$D$9)+J30))</f>
        <v>91201.287232294388</v>
      </c>
      <c r="J31" s="8"/>
      <c r="R31">
        <f>IF(R30="","",IF(R30=$D$5,"",R30+1))</f>
        <v>48</v>
      </c>
      <c r="S31" s="3">
        <f>IF(R31="","",(S30*(1+$D$9-$D$10)+T31))</f>
        <v>54500</v>
      </c>
      <c r="T31" s="8">
        <f t="shared" si="0"/>
        <v>0</v>
      </c>
    </row>
    <row r="32" spans="2:20" x14ac:dyDescent="0.3">
      <c r="H32">
        <f>IF(H31="","",IF(H31=$D$5,"",H31+1))</f>
        <v>57</v>
      </c>
      <c r="I32" s="3">
        <f>IF(H32="","",(I31*(1+$D$9)+J31))</f>
        <v>93025.312976940273</v>
      </c>
      <c r="J32" s="8"/>
      <c r="R32">
        <f>IF(R31="","",IF(R31=$D$5,"",R31+1))</f>
        <v>49</v>
      </c>
      <c r="S32" s="3">
        <f>IF(R32="","",(S31*(1+$D$9-$D$10)+T32))</f>
        <v>54500</v>
      </c>
      <c r="T32" s="8">
        <f t="shared" si="0"/>
        <v>0</v>
      </c>
    </row>
    <row r="33" spans="8:20" x14ac:dyDescent="0.3">
      <c r="H33">
        <f>IF(H32="","",IF(H32=$D$5,"",H32+1))</f>
        <v>58</v>
      </c>
      <c r="I33" s="3">
        <f>IF(H33="","",(I32*(1+$D$9)+J32))</f>
        <v>94885.819236479074</v>
      </c>
      <c r="J33" s="8"/>
      <c r="R33">
        <f>IF(R32="","",IF(R32=$D$5,"",R32+1))</f>
        <v>50</v>
      </c>
      <c r="S33" s="3">
        <f>IF(R33="","",(S32*(1+$D$9-$D$10)+T33))</f>
        <v>54500</v>
      </c>
      <c r="T33" s="8">
        <f t="shared" si="0"/>
        <v>0</v>
      </c>
    </row>
    <row r="34" spans="8:20" x14ac:dyDescent="0.3">
      <c r="H34">
        <f>IF(H33="","",IF(H33=$D$5,"",H33+1))</f>
        <v>59</v>
      </c>
      <c r="I34" s="3">
        <f>IF(H34="","",(I33*(1+$D$9)+J33))</f>
        <v>96783.535621208663</v>
      </c>
      <c r="J34" s="8"/>
      <c r="R34">
        <f>IF(R33="","",IF(R33=$D$5,"",R33+1))</f>
        <v>51</v>
      </c>
      <c r="S34" s="3">
        <f>IF(R34="","",(S33*(1+$D$9-$D$10)+T34))</f>
        <v>54500</v>
      </c>
      <c r="T34" s="8">
        <f t="shared" si="0"/>
        <v>0</v>
      </c>
    </row>
    <row r="35" spans="8:20" x14ac:dyDescent="0.3">
      <c r="H35">
        <f>IF(H34="","",IF(H34=$D$5,"",H34+1))</f>
        <v>60</v>
      </c>
      <c r="I35" s="3">
        <f>IF(H35="","",(I34*(1+$D$9)+J34))</f>
        <v>98719.206333632843</v>
      </c>
      <c r="J35" s="8"/>
      <c r="R35">
        <f>IF(R34="","",IF(R34=$D$5,"",R34+1))</f>
        <v>52</v>
      </c>
      <c r="S35" s="3">
        <f>IF(R35="","",(S34*(1+$D$9-$D$10)+T35))</f>
        <v>54500</v>
      </c>
      <c r="T35" s="8">
        <f t="shared" si="0"/>
        <v>0</v>
      </c>
    </row>
    <row r="36" spans="8:20" x14ac:dyDescent="0.3">
      <c r="H36">
        <f>IF(H35="","",IF(H35=$D$5,"",H35+1))</f>
        <v>61</v>
      </c>
      <c r="I36" s="3">
        <f>IF(H36="","",(I35*(1+$D$9)+J35))</f>
        <v>100693.5904603055</v>
      </c>
      <c r="J36" s="8"/>
      <c r="R36">
        <f>IF(R35="","",IF(R35=$D$5,"",R35+1))</f>
        <v>53</v>
      </c>
      <c r="S36" s="3">
        <f>IF(R36="","",(S35*(1+$D$9-$D$10)+T36))</f>
        <v>54500</v>
      </c>
      <c r="T36" s="8">
        <f t="shared" si="0"/>
        <v>0</v>
      </c>
    </row>
    <row r="37" spans="8:20" x14ac:dyDescent="0.3">
      <c r="H37">
        <f>IF(H36="","",IF(H36=$D$5,"",H36+1))</f>
        <v>62</v>
      </c>
      <c r="I37" s="3">
        <f>IF(H37="","",(I36*(1+$D$9)+J36))</f>
        <v>102707.46226951161</v>
      </c>
      <c r="J37" s="8"/>
      <c r="R37">
        <f>IF(R36="","",IF(R36=$D$5,"",R36+1))</f>
        <v>54</v>
      </c>
      <c r="S37" s="3">
        <f>IF(R37="","",(S36*(1+$D$9-$D$10)+T37))</f>
        <v>54500</v>
      </c>
      <c r="T37" s="8">
        <f t="shared" si="0"/>
        <v>0</v>
      </c>
    </row>
    <row r="38" spans="8:20" x14ac:dyDescent="0.3">
      <c r="H38">
        <f>IF(H37="","",IF(H37=$D$5,"",H37+1))</f>
        <v>63</v>
      </c>
      <c r="I38" s="3">
        <f>IF(H38="","",(I37*(1+$D$9)+J37))</f>
        <v>104761.61151490184</v>
      </c>
      <c r="J38" s="8"/>
      <c r="R38">
        <f>IF(R37="","",IF(R37=$D$5,"",R37+1))</f>
        <v>55</v>
      </c>
      <c r="S38" s="3">
        <f>IF(R38="","",(S37*(1+$D$9-$D$10)+T38))</f>
        <v>54500</v>
      </c>
      <c r="T38" s="8">
        <f t="shared" si="0"/>
        <v>0</v>
      </c>
    </row>
    <row r="39" spans="8:20" x14ac:dyDescent="0.3">
      <c r="H39">
        <f>IF(H38="","",IF(H38=$D$5,"",H38+1))</f>
        <v>64</v>
      </c>
      <c r="I39" s="3">
        <f>IF(H39="","",(I38*(1+$D$9)+J38))</f>
        <v>106856.84374519988</v>
      </c>
      <c r="J39" s="8"/>
      <c r="R39">
        <f>IF(R38="","",IF(R38=$D$5,"",R38+1))</f>
        <v>56</v>
      </c>
      <c r="S39" s="3">
        <f>IF(R39="","",(S38*(1+$D$9-$D$10)+T39))</f>
        <v>54500</v>
      </c>
      <c r="T39" s="8">
        <f t="shared" si="0"/>
        <v>0</v>
      </c>
    </row>
    <row r="40" spans="8:20" x14ac:dyDescent="0.3">
      <c r="H40">
        <f>IF(H39="","",IF(H39=$D$5,"",H39+1))</f>
        <v>65</v>
      </c>
      <c r="I40" s="3">
        <f>IF(H40="","",(I39*(1+$D$9)+J39))</f>
        <v>108993.98062010387</v>
      </c>
      <c r="J40" s="8"/>
      <c r="R40">
        <f>IF(R39="","",IF(R39=$D$5,"",R39+1))</f>
        <v>57</v>
      </c>
      <c r="S40" s="3">
        <f>IF(R40="","",(S39*(1+$D$9-$D$10)+T40))</f>
        <v>54500</v>
      </c>
      <c r="T40" s="8">
        <f t="shared" si="0"/>
        <v>0</v>
      </c>
    </row>
    <row r="41" spans="8:20" x14ac:dyDescent="0.3">
      <c r="H41">
        <f>IF(H40="","",IF(H40=$D$5,"",H40+1))</f>
        <v>66</v>
      </c>
      <c r="I41" s="3">
        <f>IF(H41="","",(I40*(1+$D$9)+J40))</f>
        <v>111173.86023250595</v>
      </c>
      <c r="J41" s="8"/>
      <c r="R41">
        <f>IF(R40="","",IF(R40=$D$5,"",R40+1))</f>
        <v>58</v>
      </c>
      <c r="S41" s="3">
        <f>IF(R41="","",(S40*(1+$D$9-$D$10)+T41))</f>
        <v>54500</v>
      </c>
      <c r="T41" s="8">
        <f t="shared" si="0"/>
        <v>0</v>
      </c>
    </row>
    <row r="42" spans="8:20" x14ac:dyDescent="0.3">
      <c r="H42">
        <f>IF(H41="","",IF(H41=$D$5,"",H41+1))</f>
        <v>67</v>
      </c>
      <c r="I42" s="3">
        <f>IF(H42="","",(I41*(1+$D$9)+J41))</f>
        <v>113397.33743715606</v>
      </c>
      <c r="J42" s="8"/>
      <c r="R42">
        <f>IF(R41="","",IF(R41=$D$5,"",R41+1))</f>
        <v>59</v>
      </c>
      <c r="S42" s="3">
        <f>IF(R42="","",(S41*(1+$D$9-$D$10)+T42))</f>
        <v>54500</v>
      </c>
      <c r="T42" s="8">
        <f t="shared" si="0"/>
        <v>0</v>
      </c>
    </row>
    <row r="43" spans="8:20" x14ac:dyDescent="0.3">
      <c r="H43">
        <f>IF(H42="","",IF(H42=$D$5,"",H42+1))</f>
        <v>68</v>
      </c>
      <c r="I43" s="3">
        <f>IF(H43="","",(I42*(1+$D$9)+J42))</f>
        <v>115665.28418589919</v>
      </c>
      <c r="J43" s="8"/>
      <c r="R43">
        <f>IF(R42="","",IF(R42=$D$5,"",R42+1))</f>
        <v>60</v>
      </c>
      <c r="S43" s="3">
        <f>IF(R43="","",(S42*(1+$D$9-$D$10)+T43))</f>
        <v>54500</v>
      </c>
      <c r="T43" s="8">
        <f t="shared" si="0"/>
        <v>0</v>
      </c>
    </row>
    <row r="44" spans="8:20" x14ac:dyDescent="0.3">
      <c r="H44" t="str">
        <f>IF(H43="","",IF(H43=$D$5,"",H43+1))</f>
        <v/>
      </c>
      <c r="I44" s="3" t="str">
        <f>IF(H44="","",(I43*(1+$D$9)+J43))</f>
        <v/>
      </c>
      <c r="J44" s="8"/>
      <c r="R44">
        <f>IF(R43="","",IF(R43=$D$5,"",R43+1))</f>
        <v>61</v>
      </c>
      <c r="S44" s="3">
        <f>IF(R44="","",(S43*(1+$D$9-$D$10)+T44))</f>
        <v>54500</v>
      </c>
      <c r="T44" s="8">
        <f t="shared" si="0"/>
        <v>0</v>
      </c>
    </row>
    <row r="45" spans="8:20" x14ac:dyDescent="0.3">
      <c r="H45" t="str">
        <f>IF(H44="","",IF(H44=$D$5,"",H44+1))</f>
        <v/>
      </c>
      <c r="I45" s="3" t="str">
        <f>IF(H45="","",(I44*(1+$D$9)+J44))</f>
        <v/>
      </c>
      <c r="J45" s="8"/>
      <c r="R45">
        <f>IF(R44="","",IF(R44=$D$5,"",R44+1))</f>
        <v>62</v>
      </c>
      <c r="S45" s="3">
        <f>IF(R45="","",(S44*(1+$D$9-$D$10)+T45))</f>
        <v>54500</v>
      </c>
      <c r="T45" s="8">
        <f t="shared" ref="T45:T76" si="1">IF(J37="",0,J37)</f>
        <v>0</v>
      </c>
    </row>
    <row r="46" spans="8:20" x14ac:dyDescent="0.3">
      <c r="H46" t="str">
        <f>IF(H45="","",IF(H45=$D$5,"",H45+1))</f>
        <v/>
      </c>
      <c r="I46" s="3" t="str">
        <f>IF(H46="","",(I45*(1+$D$9)+J45))</f>
        <v/>
      </c>
      <c r="J46" s="8"/>
      <c r="R46">
        <f>IF(R45="","",IF(R45=$D$5,"",R45+1))</f>
        <v>63</v>
      </c>
      <c r="S46" s="3">
        <f>IF(R46="","",(S45*(1+$D$9-$D$10)+T46))</f>
        <v>54500</v>
      </c>
      <c r="T46" s="8">
        <f t="shared" si="1"/>
        <v>0</v>
      </c>
    </row>
    <row r="47" spans="8:20" x14ac:dyDescent="0.3">
      <c r="H47" t="str">
        <f>IF(H46="","",IF(H46=$D$5,"",H46+1))</f>
        <v/>
      </c>
      <c r="I47" s="3" t="str">
        <f>IF(H47="","",(I46*(1+$D$9)+J46))</f>
        <v/>
      </c>
      <c r="J47" s="8"/>
      <c r="R47">
        <f>IF(R46="","",IF(R46=$D$5,"",R46+1))</f>
        <v>64</v>
      </c>
      <c r="S47" s="3">
        <f>IF(R47="","",(S46*(1+$D$9-$D$10)+T47))</f>
        <v>54500</v>
      </c>
      <c r="T47" s="8">
        <f t="shared" si="1"/>
        <v>0</v>
      </c>
    </row>
    <row r="48" spans="8:20" x14ac:dyDescent="0.3">
      <c r="H48" t="str">
        <f>IF(H47="","",IF(H47=$D$5,"",H47+1))</f>
        <v/>
      </c>
      <c r="I48" s="3" t="str">
        <f>IF(H48="","",(I47*(1+$D$9)+J47))</f>
        <v/>
      </c>
      <c r="J48" s="8"/>
      <c r="R48">
        <f>IF(R47="","",IF(R47=$D$5,"",R47+1))</f>
        <v>65</v>
      </c>
      <c r="S48" s="3">
        <f>IF(R48="","",(S47*(1+$D$9-$D$10)+T48))</f>
        <v>54500</v>
      </c>
      <c r="T48" s="8">
        <f t="shared" si="1"/>
        <v>0</v>
      </c>
    </row>
    <row r="49" spans="8:20" x14ac:dyDescent="0.3">
      <c r="H49" t="str">
        <f>IF(H48="","",IF(H48=$D$5,"",H48+1))</f>
        <v/>
      </c>
      <c r="I49" s="3" t="str">
        <f>IF(H49="","",(I48*(1+$D$9)+J48))</f>
        <v/>
      </c>
      <c r="J49" s="8"/>
      <c r="R49">
        <f>IF(R48="","",IF(R48=$D$5,"",R48+1))</f>
        <v>66</v>
      </c>
      <c r="S49" s="3">
        <f>IF(R49="","",(S48*(1+$D$9-$D$10)+T49))</f>
        <v>54500</v>
      </c>
      <c r="T49" s="8">
        <f t="shared" si="1"/>
        <v>0</v>
      </c>
    </row>
    <row r="50" spans="8:20" x14ac:dyDescent="0.3">
      <c r="H50" t="str">
        <f>IF(H49="","",IF(H49=$D$5,"",H49+1))</f>
        <v/>
      </c>
      <c r="I50" s="3" t="str">
        <f>IF(H50="","",(I49*(1+$D$9)+J49))</f>
        <v/>
      </c>
      <c r="J50" s="8"/>
      <c r="R50">
        <f>IF(R49="","",IF(R49=$D$5,"",R49+1))</f>
        <v>67</v>
      </c>
      <c r="S50" s="3">
        <f>IF(R50="","",(S49*(1+$D$9-$D$10)+T50))</f>
        <v>54500</v>
      </c>
      <c r="T50" s="8">
        <f t="shared" si="1"/>
        <v>0</v>
      </c>
    </row>
    <row r="51" spans="8:20" x14ac:dyDescent="0.3">
      <c r="H51" t="str">
        <f>IF(H50="","",IF(H50=$D$5,"",H50+1))</f>
        <v/>
      </c>
      <c r="I51" s="3" t="str">
        <f>IF(H51="","",(I50*(1+$D$9)+J50))</f>
        <v/>
      </c>
      <c r="J51" s="8"/>
      <c r="R51">
        <f>IF(R50="","",IF(R50=$D$5,"",R50+1))</f>
        <v>68</v>
      </c>
      <c r="S51" s="3">
        <f>IF(R51="","",(S50*(1+$D$9-$D$10)+T51))</f>
        <v>54500</v>
      </c>
      <c r="T51" s="8">
        <f t="shared" si="1"/>
        <v>0</v>
      </c>
    </row>
    <row r="52" spans="8:20" x14ac:dyDescent="0.3">
      <c r="H52" t="str">
        <f>IF(H51="","",IF(H51=$D$5,"",H51+1))</f>
        <v/>
      </c>
      <c r="I52" s="3" t="str">
        <f>IF(H52="","",(I51*(1+$D$9)+J51))</f>
        <v/>
      </c>
      <c r="J52" s="8"/>
      <c r="R52" t="str">
        <f>IF(R51="","",IF(R51=$D$5,"",R51+1))</f>
        <v/>
      </c>
      <c r="S52" s="3" t="str">
        <f>IF(R52="","",(S51*(1+$D$9-$D$10)+T52))</f>
        <v/>
      </c>
      <c r="T52" s="8">
        <f t="shared" si="1"/>
        <v>0</v>
      </c>
    </row>
    <row r="53" spans="8:20" x14ac:dyDescent="0.3">
      <c r="H53" t="str">
        <f>IF(H52="","",IF(H52=$D$5,"",H52+1))</f>
        <v/>
      </c>
      <c r="I53" s="3" t="str">
        <f>IF(H53="","",(I52*(1+$D$9)+J52))</f>
        <v/>
      </c>
      <c r="J53" s="8"/>
      <c r="R53" t="str">
        <f>IF(R52="","",IF(R52=$D$5,"",R52+1))</f>
        <v/>
      </c>
      <c r="S53" s="3" t="str">
        <f>IF(R53="","",(S52*(1+$D$9-$D$10)+T53))</f>
        <v/>
      </c>
      <c r="T53" s="8">
        <f t="shared" si="1"/>
        <v>0</v>
      </c>
    </row>
    <row r="54" spans="8:20" x14ac:dyDescent="0.3">
      <c r="H54" t="str">
        <f>IF(H53="","",IF(H53=$D$5,"",H53+1))</f>
        <v/>
      </c>
      <c r="I54" s="3" t="str">
        <f>IF(H54="","",(I53*(1+$D$9)+J53))</f>
        <v/>
      </c>
      <c r="J54" s="8"/>
      <c r="R54" t="str">
        <f>IF(R53="","",IF(R53=$D$5,"",R53+1))</f>
        <v/>
      </c>
      <c r="S54" s="3" t="str">
        <f>IF(R54="","",(S53*(1+$D$9-$D$10)+T54))</f>
        <v/>
      </c>
      <c r="T54" s="8">
        <f t="shared" si="1"/>
        <v>0</v>
      </c>
    </row>
    <row r="55" spans="8:20" x14ac:dyDescent="0.3">
      <c r="H55" t="str">
        <f>IF(H54="","",IF(H54=$D$5,"",H54+1))</f>
        <v/>
      </c>
      <c r="I55" s="3" t="str">
        <f>IF(H55="","",(I54*(1+$D$9)+J54))</f>
        <v/>
      </c>
      <c r="J55" s="8"/>
      <c r="R55" t="str">
        <f>IF(R54="","",IF(R54=$D$5,"",R54+1))</f>
        <v/>
      </c>
      <c r="S55" s="3" t="str">
        <f>IF(R55="","",(S54*(1+$D$9-$D$10)+T55))</f>
        <v/>
      </c>
      <c r="T55" s="8">
        <f t="shared" si="1"/>
        <v>0</v>
      </c>
    </row>
    <row r="56" spans="8:20" x14ac:dyDescent="0.3">
      <c r="H56" t="str">
        <f>IF(H55="","",IF(H55=$D$5,"",H55+1))</f>
        <v/>
      </c>
      <c r="I56" s="3" t="str">
        <f>IF(H56="","",(I55*(1+$D$9)+J55))</f>
        <v/>
      </c>
      <c r="J56" s="8"/>
      <c r="R56" t="str">
        <f>IF(R55="","",IF(R55=$D$5,"",R55+1))</f>
        <v/>
      </c>
      <c r="S56" s="3" t="str">
        <f>IF(R56="","",(S55*(1+$D$9-$D$10)+T56))</f>
        <v/>
      </c>
      <c r="T56" s="8">
        <f t="shared" si="1"/>
        <v>0</v>
      </c>
    </row>
    <row r="57" spans="8:20" x14ac:dyDescent="0.3">
      <c r="H57" t="str">
        <f>IF(H56="","",IF(H56=$D$5,"",H56+1))</f>
        <v/>
      </c>
      <c r="I57" s="3" t="str">
        <f>IF(H57="","",(I56*(1+$D$9)+J56))</f>
        <v/>
      </c>
      <c r="J57" s="8"/>
      <c r="R57" t="str">
        <f>IF(R56="","",IF(R56=$D$5,"",R56+1))</f>
        <v/>
      </c>
      <c r="S57" s="3" t="str">
        <f>IF(R57="","",(S56*(1+$D$9-$D$10)+T57))</f>
        <v/>
      </c>
      <c r="T57" s="8">
        <f t="shared" si="1"/>
        <v>0</v>
      </c>
    </row>
    <row r="58" spans="8:20" x14ac:dyDescent="0.3">
      <c r="H58" t="str">
        <f>IF(H57="","",IF(H57=$D$5,"",H57+1))</f>
        <v/>
      </c>
      <c r="I58" s="3" t="str">
        <f>IF(H58="","",(I57*(1+$D$9)+J57))</f>
        <v/>
      </c>
      <c r="J58" s="8"/>
      <c r="R58" t="str">
        <f>IF(R57="","",IF(R57=$D$5,"",R57+1))</f>
        <v/>
      </c>
      <c r="S58" s="3" t="str">
        <f>IF(R58="","",(S57*(1+$D$9-$D$10)+T58))</f>
        <v/>
      </c>
      <c r="T58" s="8">
        <f t="shared" si="1"/>
        <v>0</v>
      </c>
    </row>
    <row r="59" spans="8:20" x14ac:dyDescent="0.3">
      <c r="H59" t="str">
        <f>IF(H58="","",IF(H58=$D$5,"",H58+1))</f>
        <v/>
      </c>
      <c r="I59" s="3" t="str">
        <f>IF(H59="","",(I58*(1+$D$9)+J58))</f>
        <v/>
      </c>
      <c r="J59" s="8"/>
      <c r="R59" t="str">
        <f>IF(R58="","",IF(R58=$D$5,"",R58+1))</f>
        <v/>
      </c>
      <c r="S59" s="3" t="str">
        <f>IF(R59="","",(S58*(1+$D$9-$D$10)+T59))</f>
        <v/>
      </c>
      <c r="T59" s="8">
        <f t="shared" si="1"/>
        <v>0</v>
      </c>
    </row>
    <row r="60" spans="8:20" x14ac:dyDescent="0.3">
      <c r="H60" t="str">
        <f>IF(H59="","",IF(H59=$D$5,"",H59+1))</f>
        <v/>
      </c>
      <c r="I60" s="3" t="str">
        <f>IF(H60="","",(I59*(1+$D$9)+J59))</f>
        <v/>
      </c>
      <c r="J60" s="8"/>
      <c r="R60" t="str">
        <f>IF(R59="","",IF(R59=$D$5,"",R59+1))</f>
        <v/>
      </c>
      <c r="S60" s="3" t="str">
        <f>IF(R60="","",(S59*(1+$D$9-$D$10)+T60))</f>
        <v/>
      </c>
      <c r="T60" s="8">
        <f t="shared" si="1"/>
        <v>0</v>
      </c>
    </row>
    <row r="61" spans="8:20" x14ac:dyDescent="0.3">
      <c r="H61" t="str">
        <f>IF(H60="","",IF(H60=$D$5,"",H60+1))</f>
        <v/>
      </c>
      <c r="I61" s="3" t="str">
        <f>IF(H61="","",(I60*(1+$D$9)+J60))</f>
        <v/>
      </c>
      <c r="J61" s="8"/>
      <c r="R61" t="str">
        <f>IF(R60="","",IF(R60=$D$5,"",R60+1))</f>
        <v/>
      </c>
      <c r="S61" s="3" t="str">
        <f>IF(R61="","",(S60*(1+$D$9-$D$10)+T61))</f>
        <v/>
      </c>
      <c r="T61" s="8">
        <f t="shared" si="1"/>
        <v>0</v>
      </c>
    </row>
    <row r="62" spans="8:20" x14ac:dyDescent="0.3">
      <c r="H62" t="str">
        <f>IF(H61="","",IF(H61=$D$5,"",H61+1))</f>
        <v/>
      </c>
      <c r="I62" s="3" t="str">
        <f>IF(H62="","",(I61*(1+$D$9)+J61))</f>
        <v/>
      </c>
      <c r="J62" s="8"/>
      <c r="R62" t="str">
        <f>IF(R61="","",IF(R61=$D$5,"",R61+1))</f>
        <v/>
      </c>
      <c r="S62" s="3" t="str">
        <f>IF(R62="","",(S61*(1+$D$9-$D$10)+T62))</f>
        <v/>
      </c>
      <c r="T62" s="8">
        <f t="shared" si="1"/>
        <v>0</v>
      </c>
    </row>
    <row r="63" spans="8:20" x14ac:dyDescent="0.3">
      <c r="H63" t="str">
        <f>IF(H62="","",IF(H62=$D$5,"",H62+1))</f>
        <v/>
      </c>
      <c r="I63" s="3" t="str">
        <f>IF(H63="","",(I62*(1+$D$9)+J62))</f>
        <v/>
      </c>
      <c r="J63" s="8"/>
      <c r="R63" t="str">
        <f>IF(R62="","",IF(R62=$D$5,"",R62+1))</f>
        <v/>
      </c>
      <c r="S63" s="3" t="str">
        <f>IF(R63="","",(S62*(1+$D$9-$D$10)+T63))</f>
        <v/>
      </c>
      <c r="T63" s="8">
        <f t="shared" si="1"/>
        <v>0</v>
      </c>
    </row>
    <row r="64" spans="8:20" x14ac:dyDescent="0.3">
      <c r="H64" t="str">
        <f>IF(H63="","",IF(H63=$D$5,"",H63+1))</f>
        <v/>
      </c>
      <c r="I64" s="3" t="str">
        <f>IF(H64="","",(I63*(1+$D$9)+J63))</f>
        <v/>
      </c>
      <c r="J64" s="8"/>
      <c r="R64" t="str">
        <f>IF(R63="","",IF(R63=$D$5,"",R63+1))</f>
        <v/>
      </c>
      <c r="S64" s="3" t="str">
        <f>IF(R64="","",(S63*(1+$D$9-$D$10)+T64))</f>
        <v/>
      </c>
      <c r="T64" s="8">
        <f t="shared" si="1"/>
        <v>0</v>
      </c>
    </row>
    <row r="65" spans="8:20" x14ac:dyDescent="0.3">
      <c r="H65" t="str">
        <f>IF(H64="","",IF(H64=$D$5,"",H64+1))</f>
        <v/>
      </c>
      <c r="I65" s="3" t="str">
        <f>IF(H65="","",(I64*(1+$D$9)+J64))</f>
        <v/>
      </c>
      <c r="J65" s="8"/>
      <c r="R65" t="str">
        <f>IF(R64="","",IF(R64=$D$5,"",R64+1))</f>
        <v/>
      </c>
      <c r="S65" s="3" t="str">
        <f>IF(R65="","",(S64*(1+$D$9-$D$10)+T65))</f>
        <v/>
      </c>
      <c r="T65" s="8">
        <f t="shared" si="1"/>
        <v>0</v>
      </c>
    </row>
    <row r="66" spans="8:20" x14ac:dyDescent="0.3">
      <c r="H66" t="str">
        <f>IF(H65="","",IF(H65=$D$5,"",H65+1))</f>
        <v/>
      </c>
      <c r="I66" s="3" t="str">
        <f>IF(H66="","",(I65*(1+$D$9)+J65))</f>
        <v/>
      </c>
      <c r="J66" s="8"/>
      <c r="R66" t="str">
        <f>IF(R65="","",IF(R65=$D$5,"",R65+1))</f>
        <v/>
      </c>
      <c r="S66" s="3" t="str">
        <f>IF(R66="","",(S65*(1+$D$9-$D$10)+T66))</f>
        <v/>
      </c>
      <c r="T66" s="8">
        <f t="shared" si="1"/>
        <v>0</v>
      </c>
    </row>
    <row r="67" spans="8:20" x14ac:dyDescent="0.3">
      <c r="H67" t="str">
        <f>IF(H66="","",IF(H66=$D$5,"",H66+1))</f>
        <v/>
      </c>
      <c r="I67" s="3" t="str">
        <f>IF(H67="","",(I66*(1+$D$9)+J66))</f>
        <v/>
      </c>
      <c r="J67" s="8"/>
      <c r="R67" t="str">
        <f>IF(R66="","",IF(R66=$D$5,"",R66+1))</f>
        <v/>
      </c>
      <c r="S67" s="3" t="str">
        <f>IF(R67="","",(S66*(1+$D$9-$D$10)+T67))</f>
        <v/>
      </c>
      <c r="T67" s="8">
        <f t="shared" si="1"/>
        <v>0</v>
      </c>
    </row>
    <row r="68" spans="8:20" x14ac:dyDescent="0.3">
      <c r="H68" t="str">
        <f>IF(H67="","",IF(H67=$D$5,"",H67+1))</f>
        <v/>
      </c>
      <c r="I68" s="3" t="str">
        <f>IF(H68="","",(I67*(1+$D$9)+J67))</f>
        <v/>
      </c>
      <c r="J68" s="8"/>
      <c r="R68" t="str">
        <f>IF(R67="","",IF(R67=$D$5,"",R67+1))</f>
        <v/>
      </c>
      <c r="S68" s="3" t="str">
        <f>IF(R68="","",(S67*(1+$D$9-$D$10)+T68))</f>
        <v/>
      </c>
      <c r="T68" s="8">
        <f t="shared" si="1"/>
        <v>0</v>
      </c>
    </row>
    <row r="69" spans="8:20" x14ac:dyDescent="0.3">
      <c r="H69" t="str">
        <f>IF(H68="","",IF(H68=$D$5,"",H68+1))</f>
        <v/>
      </c>
      <c r="I69" s="3" t="str">
        <f>IF(H69="","",(I68*(1+$D$9)+J68))</f>
        <v/>
      </c>
      <c r="J69" s="8"/>
      <c r="R69" t="str">
        <f>IF(R68="","",IF(R68=$D$5,"",R68+1))</f>
        <v/>
      </c>
      <c r="S69" s="3" t="str">
        <f>IF(R69="","",(S68*(1+$D$9-$D$10)+T69))</f>
        <v/>
      </c>
      <c r="T69" s="8">
        <f t="shared" si="1"/>
        <v>0</v>
      </c>
    </row>
    <row r="70" spans="8:20" x14ac:dyDescent="0.3">
      <c r="H70" t="str">
        <f>IF(H69="","",IF(H69=$D$5,"",H69+1))</f>
        <v/>
      </c>
      <c r="I70" s="3" t="str">
        <f>IF(H70="","",(I69*(1+$D$9)+J69))</f>
        <v/>
      </c>
      <c r="J70" s="8"/>
      <c r="R70" t="str">
        <f>IF(R69="","",IF(R69=$D$5,"",R69+1))</f>
        <v/>
      </c>
      <c r="S70" s="3" t="str">
        <f>IF(R70="","",(S69*(1+$D$9-$D$10)+T70))</f>
        <v/>
      </c>
      <c r="T70" s="8">
        <f t="shared" si="1"/>
        <v>0</v>
      </c>
    </row>
    <row r="71" spans="8:20" x14ac:dyDescent="0.3">
      <c r="H71" t="str">
        <f>IF(H70="","",IF(H70=$D$5,"",H70+1))</f>
        <v/>
      </c>
      <c r="I71" s="3" t="str">
        <f>IF(H71="","",(I70*(1+$D$9)+J70))</f>
        <v/>
      </c>
      <c r="J71" s="8"/>
      <c r="R71" t="str">
        <f>IF(R70="","",IF(R70=$D$5,"",R70+1))</f>
        <v/>
      </c>
      <c r="S71" s="3" t="str">
        <f>IF(R71="","",(S70*(1+$D$9-$D$10)+T71))</f>
        <v/>
      </c>
      <c r="T71" s="8">
        <f t="shared" si="1"/>
        <v>0</v>
      </c>
    </row>
    <row r="72" spans="8:20" x14ac:dyDescent="0.3">
      <c r="H72" t="str">
        <f>IF(H71="","",IF(H71=$D$5,"",H71+1))</f>
        <v/>
      </c>
      <c r="I72" s="3" t="str">
        <f>IF(H72="","",(I71*(1+$D$9)+J71))</f>
        <v/>
      </c>
      <c r="J72" s="8"/>
      <c r="R72" t="str">
        <f>IF(R71="","",IF(R71=$D$5,"",R71+1))</f>
        <v/>
      </c>
      <c r="S72" s="3" t="str">
        <f>IF(R72="","",(S71*(1+$D$9-$D$10)+T72))</f>
        <v/>
      </c>
      <c r="T72" s="8">
        <f t="shared" si="1"/>
        <v>0</v>
      </c>
    </row>
    <row r="73" spans="8:20" x14ac:dyDescent="0.3">
      <c r="H73" t="str">
        <f>IF(H72="","",IF(H72=$D$5,"",H72+1))</f>
        <v/>
      </c>
      <c r="I73" s="3" t="str">
        <f>IF(H73="","",(I72*(1+$D$9)+J72))</f>
        <v/>
      </c>
      <c r="J73" s="8"/>
      <c r="R73" t="str">
        <f>IF(R72="","",IF(R72=$D$5,"",R72+1))</f>
        <v/>
      </c>
      <c r="S73" s="3" t="str">
        <f>IF(R73="","",(S72*(1+$D$9-$D$10)+T73))</f>
        <v/>
      </c>
      <c r="T73" s="8">
        <f t="shared" si="1"/>
        <v>0</v>
      </c>
    </row>
    <row r="74" spans="8:20" x14ac:dyDescent="0.3">
      <c r="H74" t="str">
        <f>IF(H73="","",IF(H73=$D$5,"",H73+1))</f>
        <v/>
      </c>
      <c r="I74" s="3" t="str">
        <f>IF(H74="","",(I73*(1+$D$9)+J73))</f>
        <v/>
      </c>
      <c r="J74" s="8"/>
      <c r="R74" t="str">
        <f>IF(R73="","",IF(R73=$D$5,"",R73+1))</f>
        <v/>
      </c>
      <c r="S74" s="3" t="str">
        <f>IF(R74="","",(S73*(1+$D$9-$D$10)+T74))</f>
        <v/>
      </c>
      <c r="T74" s="8">
        <f t="shared" si="1"/>
        <v>0</v>
      </c>
    </row>
    <row r="75" spans="8:20" x14ac:dyDescent="0.3">
      <c r="H75" t="str">
        <f>IF(H74="","",IF(H74=$D$5,"",H74+1))</f>
        <v/>
      </c>
      <c r="I75" s="3" t="str">
        <f>IF(H75="","",(I74*(1+$D$9)+J74))</f>
        <v/>
      </c>
      <c r="J75" s="8"/>
      <c r="R75" t="str">
        <f>IF(R74="","",IF(R74=$D$5,"",R74+1))</f>
        <v/>
      </c>
      <c r="S75" s="3" t="str">
        <f>IF(R75="","",(S74*(1+$D$9-$D$10)+T75))</f>
        <v/>
      </c>
      <c r="T75" s="8">
        <f t="shared" si="1"/>
        <v>0</v>
      </c>
    </row>
    <row r="76" spans="8:20" x14ac:dyDescent="0.3">
      <c r="H76" t="str">
        <f>IF(H75="","",IF(H75=$D$5,"",H75+1))</f>
        <v/>
      </c>
      <c r="I76" s="3" t="str">
        <f>IF(H76="","",(I75*(1+$D$9)+J75))</f>
        <v/>
      </c>
      <c r="J76" s="8"/>
      <c r="R76" t="str">
        <f>IF(R75="","",IF(R75=$D$5,"",R75+1))</f>
        <v/>
      </c>
      <c r="S76" s="3" t="str">
        <f>IF(R76="","",(S75*(1+$D$9-$D$10)+T76))</f>
        <v/>
      </c>
      <c r="T76" s="8">
        <f t="shared" si="1"/>
        <v>0</v>
      </c>
    </row>
    <row r="77" spans="8:20" x14ac:dyDescent="0.3">
      <c r="H77" t="str">
        <f>IF(H76="","",IF(H76=$D$5,"",H76+1))</f>
        <v/>
      </c>
      <c r="I77" s="3" t="str">
        <f>IF(H77="","",(I76*(1+$D$9)+J76))</f>
        <v/>
      </c>
      <c r="J77" s="8"/>
      <c r="R77" t="str">
        <f>IF(R76="","",IF(R76=$D$5,"",R76+1))</f>
        <v/>
      </c>
      <c r="S77" s="3" t="str">
        <f>IF(R77="","",(S76*(1+$D$9-$D$10)+T77))</f>
        <v/>
      </c>
      <c r="T77" s="8">
        <f t="shared" ref="T77:T98" si="2">IF(J69="",0,J69)</f>
        <v>0</v>
      </c>
    </row>
    <row r="78" spans="8:20" x14ac:dyDescent="0.3">
      <c r="H78" t="str">
        <f>IF(H77="","",IF(H77=$D$5,"",H77+1))</f>
        <v/>
      </c>
      <c r="I78" s="3" t="str">
        <f>IF(H78="","",(I77*(1+$D$9)+J77))</f>
        <v/>
      </c>
      <c r="J78" s="8"/>
      <c r="R78" t="str">
        <f>IF(R77="","",IF(R77=$D$5,"",R77+1))</f>
        <v/>
      </c>
      <c r="S78" s="3" t="str">
        <f>IF(R78="","",(S77*(1+$D$9-$D$10)+T78))</f>
        <v/>
      </c>
      <c r="T78" s="8">
        <f t="shared" si="2"/>
        <v>0</v>
      </c>
    </row>
    <row r="79" spans="8:20" x14ac:dyDescent="0.3">
      <c r="H79" t="str">
        <f>IF(H78="","",IF(H78=$D$5,"",H78+1))</f>
        <v/>
      </c>
      <c r="I79" s="3" t="str">
        <f>IF(H79="","",(I78*(1+$D$9)+J78))</f>
        <v/>
      </c>
      <c r="J79" s="8"/>
      <c r="R79" t="str">
        <f>IF(R78="","",IF(R78=$D$5,"",R78+1))</f>
        <v/>
      </c>
      <c r="S79" s="3" t="str">
        <f>IF(R79="","",(S78*(1+$D$9-$D$10)+T79))</f>
        <v/>
      </c>
      <c r="T79" s="8">
        <f t="shared" si="2"/>
        <v>0</v>
      </c>
    </row>
    <row r="80" spans="8:20" x14ac:dyDescent="0.3">
      <c r="H80" t="str">
        <f>IF(H79="","",IF(H79=$D$5,"",H79+1))</f>
        <v/>
      </c>
      <c r="I80" s="3" t="str">
        <f>IF(H80="","",(I79*(1+$D$9)+J79))</f>
        <v/>
      </c>
      <c r="J80" s="8"/>
      <c r="R80" t="str">
        <f>IF(R79="","",IF(R79=$D$5,"",R79+1))</f>
        <v/>
      </c>
      <c r="S80" s="3" t="str">
        <f>IF(R80="","",(S79*(1+$D$9-$D$10)+T80))</f>
        <v/>
      </c>
      <c r="T80" s="8">
        <f t="shared" si="2"/>
        <v>0</v>
      </c>
    </row>
    <row r="81" spans="8:20" x14ac:dyDescent="0.3">
      <c r="H81" t="str">
        <f>IF(H80="","",IF(H80=$D$5,"",H80+1))</f>
        <v/>
      </c>
      <c r="I81" s="3" t="str">
        <f>IF(H81="","",(I80*(1+$D$9)+J80))</f>
        <v/>
      </c>
      <c r="J81" s="8"/>
      <c r="R81" t="str">
        <f>IF(R80="","",IF(R80=$D$5,"",R80+1))</f>
        <v/>
      </c>
      <c r="S81" s="3" t="str">
        <f>IF(R81="","",(S80*(1+$D$9-$D$10)+T81))</f>
        <v/>
      </c>
      <c r="T81" s="8">
        <f t="shared" si="2"/>
        <v>0</v>
      </c>
    </row>
    <row r="82" spans="8:20" x14ac:dyDescent="0.3">
      <c r="H82" t="str">
        <f>IF(H81="","",IF(H81=$D$5,"",H81+1))</f>
        <v/>
      </c>
      <c r="I82" s="3" t="str">
        <f>IF(H82="","",(I81*(1+$D$9)+J81))</f>
        <v/>
      </c>
      <c r="J82" s="8"/>
      <c r="R82" t="str">
        <f>IF(R81="","",IF(R81=$D$5,"",R81+1))</f>
        <v/>
      </c>
      <c r="S82" s="3" t="str">
        <f>IF(R82="","",(S81*(1+$D$9-$D$10)+T82))</f>
        <v/>
      </c>
      <c r="T82" s="8">
        <f t="shared" si="2"/>
        <v>0</v>
      </c>
    </row>
    <row r="83" spans="8:20" x14ac:dyDescent="0.3">
      <c r="H83" t="str">
        <f>IF(H82="","",IF(H82=$D$5,"",H82+1))</f>
        <v/>
      </c>
      <c r="I83" s="3" t="str">
        <f>IF(H83="","",(I82*(1+$D$9)+J82))</f>
        <v/>
      </c>
      <c r="J83" s="8"/>
      <c r="R83" t="str">
        <f>IF(R82="","",IF(R82=$D$5,"",R82+1))</f>
        <v/>
      </c>
      <c r="S83" s="3" t="str">
        <f>IF(R83="","",(S82*(1+$D$9-$D$10)+T83))</f>
        <v/>
      </c>
      <c r="T83" s="8">
        <f t="shared" si="2"/>
        <v>0</v>
      </c>
    </row>
    <row r="84" spans="8:20" x14ac:dyDescent="0.3">
      <c r="H84" t="str">
        <f>IF(H83="","",IF(H83=$D$5,"",H83+1))</f>
        <v/>
      </c>
      <c r="I84" s="3" t="str">
        <f>IF(H84="","",(I83*(1+$D$9)+J83))</f>
        <v/>
      </c>
      <c r="J84" s="8"/>
      <c r="R84" t="str">
        <f>IF(R83="","",IF(R83=$D$5,"",R83+1))</f>
        <v/>
      </c>
      <c r="S84" s="3" t="str">
        <f>IF(R84="","",(S83*(1+$D$9-$D$10)+T84))</f>
        <v/>
      </c>
      <c r="T84" s="8">
        <f t="shared" si="2"/>
        <v>0</v>
      </c>
    </row>
    <row r="85" spans="8:20" x14ac:dyDescent="0.3">
      <c r="H85" t="str">
        <f>IF(H84="","",IF(H84=$D$5,"",H84+1))</f>
        <v/>
      </c>
      <c r="I85" s="3" t="str">
        <f>IF(H85="","",(I84*(1+$D$9)+J84))</f>
        <v/>
      </c>
      <c r="J85" s="8"/>
      <c r="R85" t="str">
        <f>IF(R84="","",IF(R84=$D$5,"",R84+1))</f>
        <v/>
      </c>
      <c r="S85" s="3" t="str">
        <f>IF(R85="","",(S84*(1+$D$9-$D$10)+T85))</f>
        <v/>
      </c>
      <c r="T85" s="8">
        <f t="shared" si="2"/>
        <v>0</v>
      </c>
    </row>
    <row r="86" spans="8:20" x14ac:dyDescent="0.3">
      <c r="H86" t="str">
        <f>IF(H85="","",IF(H85=$D$5,"",H85+1))</f>
        <v/>
      </c>
      <c r="I86" s="3" t="str">
        <f>IF(H86="","",(I85*(1+$D$9)+J85))</f>
        <v/>
      </c>
      <c r="J86" s="8"/>
      <c r="R86" t="str">
        <f>IF(R85="","",IF(R85=$D$5,"",R85+1))</f>
        <v/>
      </c>
      <c r="S86" s="3" t="str">
        <f>IF(R86="","",(S85*(1+$D$9-$D$10)+T86))</f>
        <v/>
      </c>
      <c r="T86" s="8">
        <f t="shared" si="2"/>
        <v>0</v>
      </c>
    </row>
    <row r="87" spans="8:20" x14ac:dyDescent="0.3">
      <c r="H87" t="str">
        <f>IF(H86="","",IF(H86=$D$5,"",H86+1))</f>
        <v/>
      </c>
      <c r="I87" s="3" t="str">
        <f>IF(H87="","",(I86*(1+$D$9)+J86))</f>
        <v/>
      </c>
      <c r="J87" s="8"/>
      <c r="R87" t="str">
        <f>IF(R86="","",IF(R86=$D$5,"",R86+1))</f>
        <v/>
      </c>
      <c r="S87" s="3" t="str">
        <f>IF(R87="","",(S86*(1+$D$9-$D$10)+T87))</f>
        <v/>
      </c>
      <c r="T87" s="8">
        <f t="shared" si="2"/>
        <v>0</v>
      </c>
    </row>
    <row r="88" spans="8:20" x14ac:dyDescent="0.3">
      <c r="H88" t="str">
        <f>IF(H87="","",IF(H87=$D$5,"",H87+1))</f>
        <v/>
      </c>
      <c r="I88" s="3" t="str">
        <f>IF(H88="","",(I87*(1+$D$9)+J87))</f>
        <v/>
      </c>
      <c r="J88" s="8"/>
      <c r="R88" t="str">
        <f>IF(R87="","",IF(R87=$D$5,"",R87+1))</f>
        <v/>
      </c>
      <c r="S88" s="3" t="str">
        <f>IF(R88="","",(S87*(1+$D$9-$D$10)+T88))</f>
        <v/>
      </c>
      <c r="T88" s="8">
        <f t="shared" si="2"/>
        <v>0</v>
      </c>
    </row>
    <row r="89" spans="8:20" x14ac:dyDescent="0.3">
      <c r="H89" t="str">
        <f>IF(H88="","",IF(H88=$D$5,"",H88+1))</f>
        <v/>
      </c>
      <c r="I89" s="3" t="str">
        <f>IF(H89="","",(I88*(1+$D$9)+J88))</f>
        <v/>
      </c>
      <c r="J89" s="8"/>
      <c r="R89" t="str">
        <f>IF(R88="","",IF(R88=$D$5,"",R88+1))</f>
        <v/>
      </c>
      <c r="S89" s="3" t="str">
        <f>IF(R89="","",(S88*(1+$D$9-$D$10)+T89))</f>
        <v/>
      </c>
      <c r="T89" s="8">
        <f t="shared" si="2"/>
        <v>0</v>
      </c>
    </row>
    <row r="90" spans="8:20" x14ac:dyDescent="0.3">
      <c r="H90" t="str">
        <f>IF(H89="","",IF(H89=$D$5,"",H89+1))</f>
        <v/>
      </c>
      <c r="I90" s="3" t="str">
        <f>IF(H90="","",(I89*(1+$D$9)+J89))</f>
        <v/>
      </c>
      <c r="J90" s="8"/>
      <c r="R90" t="str">
        <f>IF(R89="","",IF(R89=$D$5,"",R89+1))</f>
        <v/>
      </c>
      <c r="S90" s="3" t="str">
        <f>IF(R90="","",(S89*(1+$D$9-$D$10)+T90))</f>
        <v/>
      </c>
      <c r="T90" s="8">
        <f t="shared" si="2"/>
        <v>0</v>
      </c>
    </row>
    <row r="91" spans="8:20" x14ac:dyDescent="0.3">
      <c r="R91" t="str">
        <f>IF(R90="","",IF(R90=$D$5,"",R90+1))</f>
        <v/>
      </c>
      <c r="S91" s="3" t="str">
        <f>IF(R91="","",(S90*(1+$D$9-$D$10)+T91))</f>
        <v/>
      </c>
      <c r="T91" s="8">
        <f t="shared" si="2"/>
        <v>0</v>
      </c>
    </row>
    <row r="92" spans="8:20" x14ac:dyDescent="0.3">
      <c r="R92" t="str">
        <f>IF(R91="","",IF(R91=$D$5,"",R91+1))</f>
        <v/>
      </c>
      <c r="S92" s="3" t="str">
        <f>IF(R92="","",(S91*(1+$D$9-$D$10)+T92))</f>
        <v/>
      </c>
      <c r="T92" s="8">
        <f t="shared" si="2"/>
        <v>0</v>
      </c>
    </row>
    <row r="93" spans="8:20" x14ac:dyDescent="0.3">
      <c r="R93" t="str">
        <f>IF(R92="","",IF(R92=$D$5,"",R92+1))</f>
        <v/>
      </c>
      <c r="S93" s="3" t="str">
        <f>IF(R93="","",(S92*(1+$D$9-$D$10)+T93))</f>
        <v/>
      </c>
      <c r="T93" s="8">
        <f t="shared" si="2"/>
        <v>0</v>
      </c>
    </row>
    <row r="94" spans="8:20" x14ac:dyDescent="0.3">
      <c r="R94" t="str">
        <f>IF(R93="","",IF(R93=$D$5,"",R93+1))</f>
        <v/>
      </c>
      <c r="S94" s="3" t="str">
        <f>IF(R94="","",(S93*(1+$D$9-$D$10)+T94))</f>
        <v/>
      </c>
      <c r="T94" s="8">
        <f t="shared" si="2"/>
        <v>0</v>
      </c>
    </row>
    <row r="95" spans="8:20" x14ac:dyDescent="0.3">
      <c r="R95" t="str">
        <f>IF(R94="","",IF(R94=$D$5,"",R94+1))</f>
        <v/>
      </c>
      <c r="S95" s="3" t="str">
        <f>IF(R95="","",(S94*(1+$D$9-$D$10)+T95))</f>
        <v/>
      </c>
      <c r="T95" s="8">
        <f t="shared" si="2"/>
        <v>0</v>
      </c>
    </row>
    <row r="96" spans="8:20" x14ac:dyDescent="0.3">
      <c r="R96" t="str">
        <f>IF(R95="","",IF(R95=$D$5,"",R95+1))</f>
        <v/>
      </c>
      <c r="S96" s="3" t="str">
        <f>IF(R96="","",(S95*(1+$D$9-$D$10)+T96))</f>
        <v/>
      </c>
      <c r="T96" s="8">
        <f t="shared" si="2"/>
        <v>0</v>
      </c>
    </row>
    <row r="97" spans="18:20" x14ac:dyDescent="0.3">
      <c r="R97" t="str">
        <f>IF(R96="","",IF(R96=$D$5,"",R96+1))</f>
        <v/>
      </c>
      <c r="S97" s="3" t="str">
        <f>IF(R97="","",(S96*(1+$D$9-$D$10)+T97))</f>
        <v/>
      </c>
      <c r="T97" s="8">
        <f t="shared" si="2"/>
        <v>0</v>
      </c>
    </row>
    <row r="98" spans="18:20" x14ac:dyDescent="0.3">
      <c r="R98" t="str">
        <f>IF(R97="","",IF(R97=$D$5,"",R97+1))</f>
        <v/>
      </c>
      <c r="S98" s="3" t="str">
        <f>IF(R98="","",(S97*(1+$D$9-$D$10)+T98))</f>
        <v/>
      </c>
      <c r="T98" s="8">
        <f t="shared" si="2"/>
        <v>0</v>
      </c>
    </row>
  </sheetData>
  <mergeCells count="12">
    <mergeCell ref="B19:F19"/>
    <mergeCell ref="B3:D3"/>
    <mergeCell ref="B7:D7"/>
    <mergeCell ref="B12:E12"/>
    <mergeCell ref="L3:P3"/>
    <mergeCell ref="R3:V3"/>
    <mergeCell ref="O7:P7"/>
    <mergeCell ref="O8:P8"/>
    <mergeCell ref="O9:P9"/>
    <mergeCell ref="U7:V7"/>
    <mergeCell ref="U8:V8"/>
    <mergeCell ref="U9:V9"/>
  </mergeCells>
  <conditionalFormatting sqref="R10">
    <cfRule type="cellIs" dxfId="4" priority="5" operator="lessThan">
      <formula>0</formula>
    </cfRule>
  </conditionalFormatting>
  <conditionalFormatting sqref="O9:P9">
    <cfRule type="cellIs" dxfId="3" priority="2" operator="greaterThan">
      <formula>0</formula>
    </cfRule>
    <cfRule type="cellIs" dxfId="2" priority="4" operator="lessThan">
      <formula>0</formula>
    </cfRule>
  </conditionalFormatting>
  <conditionalFormatting sqref="L9">
    <cfRule type="expression" dxfId="1" priority="1">
      <formula>$O$9&gt;0</formula>
    </cfRule>
    <cfRule type="expression" dxfId="0" priority="3">
      <formula>$O$9&lt;0</formula>
    </cfRule>
  </conditionalFormatting>
  <dataValidations count="3">
    <dataValidation type="list" allowBlank="1" showInputMessage="1" showErrorMessage="1" sqref="E15" xr:uid="{B4DBA323-CE96-41DA-854C-87B6BE1016F7}">
      <formula1>"Very Conservative,Conservative,Average,Aggressive,Very Aggressive"</formula1>
    </dataValidation>
    <dataValidation type="list" allowBlank="1" showInputMessage="1" showErrorMessage="1" sqref="E16" xr:uid="{361DFFCA-F4F2-4252-BE78-6F650DBAA87D}">
      <formula1>"Yes,No"</formula1>
    </dataValidation>
    <dataValidation type="list" allowBlank="1" showInputMessage="1" showErrorMessage="1" sqref="F21 H5:I5" xr:uid="{A50A57BC-E0E2-4272-B011-5AC70264DFBE}">
      <formula1>"Hermit,Simple,Average,Leisure,Extravagent"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04CF-AF53-4EDB-B5EE-C5C00EB4BDFC}">
  <dimension ref="B3:CJ13"/>
  <sheetViews>
    <sheetView workbookViewId="0">
      <selection activeCell="CJ10" sqref="CJ10"/>
    </sheetView>
  </sheetViews>
  <sheetFormatPr defaultRowHeight="14.4" x14ac:dyDescent="0.3"/>
  <cols>
    <col min="2" max="2" width="19.6640625" bestFit="1" customWidth="1"/>
    <col min="3" max="88" width="11" customWidth="1"/>
  </cols>
  <sheetData>
    <row r="3" spans="2:88" x14ac:dyDescent="0.3">
      <c r="B3" t="s">
        <v>2</v>
      </c>
      <c r="C3" s="17">
        <f>IF(Estimates!$E$15="","",IF(Estimates!$E$15="Very Conservative",HLOOKUP(C5,Inputs!$E$8:$CV$13,6,FALSE),IF(Estimates!$E$15="Conservative",HLOOKUP(C5,Inputs!$E$16:$CV$21,6,FALSE),IF(Estimates!$E$15="Average",HLOOKUP(C5,Inputs!$E$24:$CV$29,6,FALSE),IF(Estimates!$E$15="Aggressive",HLOOKUP(C5,Inputs!$E$32:$CV$37,6,FALSE),IF(Estimates!$E$15="Very Aggressive",HLOOKUP(C5,Inputs!$E$40:$CV$45,6,FALSE)))))))</f>
        <v>7.5000000000000011E-2</v>
      </c>
      <c r="D3" s="17">
        <f>IF(Estimates!$E$15="","",IF(Estimates!$E$15="Very Conservative",HLOOKUP(D5,Inputs!$E$8:$CV$13,6,FALSE),IF(Estimates!$E$15="Conservative",HLOOKUP(D5,Inputs!$E$16:$CV$21,6,FALSE),IF(Estimates!$E$15="Average",HLOOKUP(D5,Inputs!$E$24:$CV$29,6,FALSE),IF(Estimates!$E$15="Aggressive",HLOOKUP(D5,Inputs!$E$32:$CV$37,6,FALSE),IF(Estimates!$E$15="Very Aggressive",HLOOKUP(D5,Inputs!$E$40:$CV$45,6,FALSE)))))))</f>
        <v>7.3000000000000009E-2</v>
      </c>
      <c r="E3" s="17">
        <f>IF(Estimates!$E$15="","",IF(Estimates!$E$15="Very Conservative",HLOOKUP(E5,Inputs!$E$8:$CV$13,6,FALSE),IF(Estimates!$E$15="Conservative",HLOOKUP(E5,Inputs!$E$16:$CV$21,6,FALSE),IF(Estimates!$E$15="Average",HLOOKUP(E5,Inputs!$E$24:$CV$29,6,FALSE),IF(Estimates!$E$15="Aggressive",HLOOKUP(E5,Inputs!$E$32:$CV$37,6,FALSE),IF(Estimates!$E$15="Very Aggressive",HLOOKUP(E5,Inputs!$E$40:$CV$45,6,FALSE)))))))</f>
        <v>7.3000000000000009E-2</v>
      </c>
      <c r="F3" s="17">
        <f>IF(Estimates!$E$15="","",IF(Estimates!$E$15="Very Conservative",HLOOKUP(F5,Inputs!$E$8:$CV$13,6,FALSE),IF(Estimates!$E$15="Conservative",HLOOKUP(F5,Inputs!$E$16:$CV$21,6,FALSE),IF(Estimates!$E$15="Average",HLOOKUP(F5,Inputs!$E$24:$CV$29,6,FALSE),IF(Estimates!$E$15="Aggressive",HLOOKUP(F5,Inputs!$E$32:$CV$37,6,FALSE),IF(Estimates!$E$15="Very Aggressive",HLOOKUP(F5,Inputs!$E$40:$CV$45,6,FALSE)))))))</f>
        <v>7.3000000000000009E-2</v>
      </c>
      <c r="G3" s="17">
        <f>IF(Estimates!$E$15="","",IF(Estimates!$E$15="Very Conservative",HLOOKUP(G5,Inputs!$E$8:$CV$13,6,FALSE),IF(Estimates!$E$15="Conservative",HLOOKUP(G5,Inputs!$E$16:$CV$21,6,FALSE),IF(Estimates!$E$15="Average",HLOOKUP(G5,Inputs!$E$24:$CV$29,6,FALSE),IF(Estimates!$E$15="Aggressive",HLOOKUP(G5,Inputs!$E$32:$CV$37,6,FALSE),IF(Estimates!$E$15="Very Aggressive",HLOOKUP(G5,Inputs!$E$40:$CV$45,6,FALSE)))))))</f>
        <v>7.3000000000000009E-2</v>
      </c>
      <c r="H3" s="17">
        <f>IF(Estimates!$E$15="","",IF(Estimates!$E$15="Very Conservative",HLOOKUP(H5,Inputs!$E$8:$CV$13,6,FALSE),IF(Estimates!$E$15="Conservative",HLOOKUP(H5,Inputs!$E$16:$CV$21,6,FALSE),IF(Estimates!$E$15="Average",HLOOKUP(H5,Inputs!$E$24:$CV$29,6,FALSE),IF(Estimates!$E$15="Aggressive",HLOOKUP(H5,Inputs!$E$32:$CV$37,6,FALSE),IF(Estimates!$E$15="Very Aggressive",HLOOKUP(H5,Inputs!$E$40:$CV$45,6,FALSE)))))))</f>
        <v>7.3000000000000009E-2</v>
      </c>
      <c r="I3" s="17">
        <f>IF(Estimates!$E$15="","",IF(Estimates!$E$15="Very Conservative",HLOOKUP(I5,Inputs!$E$8:$CV$13,6,FALSE),IF(Estimates!$E$15="Conservative",HLOOKUP(I5,Inputs!$E$16:$CV$21,6,FALSE),IF(Estimates!$E$15="Average",HLOOKUP(I5,Inputs!$E$24:$CV$29,6,FALSE),IF(Estimates!$E$15="Aggressive",HLOOKUP(I5,Inputs!$E$32:$CV$37,6,FALSE),IF(Estimates!$E$15="Very Aggressive",HLOOKUP(I5,Inputs!$E$40:$CV$45,6,FALSE)))))))</f>
        <v>6.9000000000000006E-2</v>
      </c>
      <c r="J3" s="17">
        <f>IF(Estimates!$E$15="","",IF(Estimates!$E$15="Very Conservative",HLOOKUP(J5,Inputs!$E$8:$CV$13,6,FALSE),IF(Estimates!$E$15="Conservative",HLOOKUP(J5,Inputs!$E$16:$CV$21,6,FALSE),IF(Estimates!$E$15="Average",HLOOKUP(J5,Inputs!$E$24:$CV$29,6,FALSE),IF(Estimates!$E$15="Aggressive",HLOOKUP(J5,Inputs!$E$32:$CV$37,6,FALSE),IF(Estimates!$E$15="Very Aggressive",HLOOKUP(J5,Inputs!$E$40:$CV$45,6,FALSE)))))))</f>
        <v>6.9000000000000006E-2</v>
      </c>
      <c r="K3" s="17">
        <f>IF(Estimates!$E$15="","",IF(Estimates!$E$15="Very Conservative",HLOOKUP(K5,Inputs!$E$8:$CV$13,6,FALSE),IF(Estimates!$E$15="Conservative",HLOOKUP(K5,Inputs!$E$16:$CV$21,6,FALSE),IF(Estimates!$E$15="Average",HLOOKUP(K5,Inputs!$E$24:$CV$29,6,FALSE),IF(Estimates!$E$15="Aggressive",HLOOKUP(K5,Inputs!$E$32:$CV$37,6,FALSE),IF(Estimates!$E$15="Very Aggressive",HLOOKUP(K5,Inputs!$E$40:$CV$45,6,FALSE)))))))</f>
        <v>6.9000000000000006E-2</v>
      </c>
      <c r="L3" s="17">
        <f>IF(Estimates!$E$15="","",IF(Estimates!$E$15="Very Conservative",HLOOKUP(L5,Inputs!$E$8:$CV$13,6,FALSE),IF(Estimates!$E$15="Conservative",HLOOKUP(L5,Inputs!$E$16:$CV$21,6,FALSE),IF(Estimates!$E$15="Average",HLOOKUP(L5,Inputs!$E$24:$CV$29,6,FALSE),IF(Estimates!$E$15="Aggressive",HLOOKUP(L5,Inputs!$E$32:$CV$37,6,FALSE),IF(Estimates!$E$15="Very Aggressive",HLOOKUP(L5,Inputs!$E$40:$CV$45,6,FALSE)))))))</f>
        <v>6.9000000000000006E-2</v>
      </c>
      <c r="M3" s="17">
        <f>IF(Estimates!$E$15="","",IF(Estimates!$E$15="Very Conservative",HLOOKUP(M5,Inputs!$E$8:$CV$13,6,FALSE),IF(Estimates!$E$15="Conservative",HLOOKUP(M5,Inputs!$E$16:$CV$21,6,FALSE),IF(Estimates!$E$15="Average",HLOOKUP(M5,Inputs!$E$24:$CV$29,6,FALSE),IF(Estimates!$E$15="Aggressive",HLOOKUP(M5,Inputs!$E$32:$CV$37,6,FALSE),IF(Estimates!$E$15="Very Aggressive",HLOOKUP(M5,Inputs!$E$40:$CV$45,6,FALSE)))))))</f>
        <v>6.9000000000000006E-2</v>
      </c>
      <c r="N3" s="17">
        <f>IF(Estimates!$E$15="","",IF(Estimates!$E$15="Very Conservative",HLOOKUP(N5,Inputs!$E$8:$CV$13,6,FALSE),IF(Estimates!$E$15="Conservative",HLOOKUP(N5,Inputs!$E$16:$CV$21,6,FALSE),IF(Estimates!$E$15="Average",HLOOKUP(N5,Inputs!$E$24:$CV$29,6,FALSE),IF(Estimates!$E$15="Aggressive",HLOOKUP(N5,Inputs!$E$32:$CV$37,6,FALSE),IF(Estimates!$E$15="Very Aggressive",HLOOKUP(N5,Inputs!$E$40:$CV$45,6,FALSE)))))))</f>
        <v>6.5000000000000002E-2</v>
      </c>
      <c r="O3" s="17">
        <f>IF(Estimates!$E$15="","",IF(Estimates!$E$15="Very Conservative",HLOOKUP(O5,Inputs!$E$8:$CV$13,6,FALSE),IF(Estimates!$E$15="Conservative",HLOOKUP(O5,Inputs!$E$16:$CV$21,6,FALSE),IF(Estimates!$E$15="Average",HLOOKUP(O5,Inputs!$E$24:$CV$29,6,FALSE),IF(Estimates!$E$15="Aggressive",HLOOKUP(O5,Inputs!$E$32:$CV$37,6,FALSE),IF(Estimates!$E$15="Very Aggressive",HLOOKUP(O5,Inputs!$E$40:$CV$45,6,FALSE)))))))</f>
        <v>6.5000000000000002E-2</v>
      </c>
      <c r="P3" s="17">
        <f>IF(Estimates!$E$15="","",IF(Estimates!$E$15="Very Conservative",HLOOKUP(P5,Inputs!$E$8:$CV$13,6,FALSE),IF(Estimates!$E$15="Conservative",HLOOKUP(P5,Inputs!$E$16:$CV$21,6,FALSE),IF(Estimates!$E$15="Average",HLOOKUP(P5,Inputs!$E$24:$CV$29,6,FALSE),IF(Estimates!$E$15="Aggressive",HLOOKUP(P5,Inputs!$E$32:$CV$37,6,FALSE),IF(Estimates!$E$15="Very Aggressive",HLOOKUP(P5,Inputs!$E$40:$CV$45,6,FALSE)))))))</f>
        <v>6.5000000000000002E-2</v>
      </c>
      <c r="Q3" s="17">
        <f>IF(Estimates!$E$15="","",IF(Estimates!$E$15="Very Conservative",HLOOKUP(Q5,Inputs!$E$8:$CV$13,6,FALSE),IF(Estimates!$E$15="Conservative",HLOOKUP(Q5,Inputs!$E$16:$CV$21,6,FALSE),IF(Estimates!$E$15="Average",HLOOKUP(Q5,Inputs!$E$24:$CV$29,6,FALSE),IF(Estimates!$E$15="Aggressive",HLOOKUP(Q5,Inputs!$E$32:$CV$37,6,FALSE),IF(Estimates!$E$15="Very Aggressive",HLOOKUP(Q5,Inputs!$E$40:$CV$45,6,FALSE)))))))</f>
        <v>6.5000000000000002E-2</v>
      </c>
      <c r="R3" s="17">
        <f>IF(Estimates!$E$15="","",IF(Estimates!$E$15="Very Conservative",HLOOKUP(R5,Inputs!$E$8:$CV$13,6,FALSE),IF(Estimates!$E$15="Conservative",HLOOKUP(R5,Inputs!$E$16:$CV$21,6,FALSE),IF(Estimates!$E$15="Average",HLOOKUP(R5,Inputs!$E$24:$CV$29,6,FALSE),IF(Estimates!$E$15="Aggressive",HLOOKUP(R5,Inputs!$E$32:$CV$37,6,FALSE),IF(Estimates!$E$15="Very Aggressive",HLOOKUP(R5,Inputs!$E$40:$CV$45,6,FALSE)))))))</f>
        <v>6.5000000000000002E-2</v>
      </c>
      <c r="S3" s="17">
        <f>IF(Estimates!$E$15="","",IF(Estimates!$E$15="Very Conservative",HLOOKUP(S5,Inputs!$E$8:$CV$13,6,FALSE),IF(Estimates!$E$15="Conservative",HLOOKUP(S5,Inputs!$E$16:$CV$21,6,FALSE),IF(Estimates!$E$15="Average",HLOOKUP(S5,Inputs!$E$24:$CV$29,6,FALSE),IF(Estimates!$E$15="Aggressive",HLOOKUP(S5,Inputs!$E$32:$CV$37,6,FALSE),IF(Estimates!$E$15="Very Aggressive",HLOOKUP(S5,Inputs!$E$40:$CV$45,6,FALSE)))))))</f>
        <v>0.06</v>
      </c>
      <c r="T3" s="17">
        <f>IF(Estimates!$E$15="","",IF(Estimates!$E$15="Very Conservative",HLOOKUP(T5,Inputs!$E$8:$CV$13,6,FALSE),IF(Estimates!$E$15="Conservative",HLOOKUP(T5,Inputs!$E$16:$CV$21,6,FALSE),IF(Estimates!$E$15="Average",HLOOKUP(T5,Inputs!$E$24:$CV$29,6,FALSE),IF(Estimates!$E$15="Aggressive",HLOOKUP(T5,Inputs!$E$32:$CV$37,6,FALSE),IF(Estimates!$E$15="Very Aggressive",HLOOKUP(T5,Inputs!$E$40:$CV$45,6,FALSE)))))))</f>
        <v>0.06</v>
      </c>
      <c r="U3" s="17">
        <f>IF(Estimates!$E$15="","",IF(Estimates!$E$15="Very Conservative",HLOOKUP(U5,Inputs!$E$8:$CV$13,6,FALSE),IF(Estimates!$E$15="Conservative",HLOOKUP(U5,Inputs!$E$16:$CV$21,6,FALSE),IF(Estimates!$E$15="Average",HLOOKUP(U5,Inputs!$E$24:$CV$29,6,FALSE),IF(Estimates!$E$15="Aggressive",HLOOKUP(U5,Inputs!$E$32:$CV$37,6,FALSE),IF(Estimates!$E$15="Very Aggressive",HLOOKUP(U5,Inputs!$E$40:$CV$45,6,FALSE)))))))</f>
        <v>0.06</v>
      </c>
      <c r="V3" s="17">
        <f>IF(Estimates!$E$15="","",IF(Estimates!$E$15="Very Conservative",HLOOKUP(V5,Inputs!$E$8:$CV$13,6,FALSE),IF(Estimates!$E$15="Conservative",HLOOKUP(V5,Inputs!$E$16:$CV$21,6,FALSE),IF(Estimates!$E$15="Average",HLOOKUP(V5,Inputs!$E$24:$CV$29,6,FALSE),IF(Estimates!$E$15="Aggressive",HLOOKUP(V5,Inputs!$E$32:$CV$37,6,FALSE),IF(Estimates!$E$15="Very Aggressive",HLOOKUP(V5,Inputs!$E$40:$CV$45,6,FALSE)))))))</f>
        <v>0.06</v>
      </c>
      <c r="W3" s="17">
        <f>IF(Estimates!$E$15="","",IF(Estimates!$E$15="Very Conservative",HLOOKUP(W5,Inputs!$E$8:$CV$13,6,FALSE),IF(Estimates!$E$15="Conservative",HLOOKUP(W5,Inputs!$E$16:$CV$21,6,FALSE),IF(Estimates!$E$15="Average",HLOOKUP(W5,Inputs!$E$24:$CV$29,6,FALSE),IF(Estimates!$E$15="Aggressive",HLOOKUP(W5,Inputs!$E$32:$CV$37,6,FALSE),IF(Estimates!$E$15="Very Aggressive",HLOOKUP(W5,Inputs!$E$40:$CV$45,6,FALSE)))))))</f>
        <v>0.06</v>
      </c>
      <c r="X3" s="17">
        <f>IF(Estimates!$E$15="","",IF(Estimates!$E$15="Very Conservative",HLOOKUP(X5,Inputs!$E$8:$CV$13,6,FALSE),IF(Estimates!$E$15="Conservative",HLOOKUP(X5,Inputs!$E$16:$CV$21,6,FALSE),IF(Estimates!$E$15="Average",HLOOKUP(X5,Inputs!$E$24:$CV$29,6,FALSE),IF(Estimates!$E$15="Aggressive",HLOOKUP(X5,Inputs!$E$32:$CV$37,6,FALSE),IF(Estimates!$E$15="Very Aggressive",HLOOKUP(X5,Inputs!$E$40:$CV$45,6,FALSE)))))))</f>
        <v>5.2999999999999999E-2</v>
      </c>
      <c r="Y3" s="17">
        <f>IF(Estimates!$E$15="","",IF(Estimates!$E$15="Very Conservative",HLOOKUP(Y5,Inputs!$E$8:$CV$13,6,FALSE),IF(Estimates!$E$15="Conservative",HLOOKUP(Y5,Inputs!$E$16:$CV$21,6,FALSE),IF(Estimates!$E$15="Average",HLOOKUP(Y5,Inputs!$E$24:$CV$29,6,FALSE),IF(Estimates!$E$15="Aggressive",HLOOKUP(Y5,Inputs!$E$32:$CV$37,6,FALSE),IF(Estimates!$E$15="Very Aggressive",HLOOKUP(Y5,Inputs!$E$40:$CV$45,6,FALSE)))))))</f>
        <v>5.2999999999999999E-2</v>
      </c>
      <c r="Z3" s="17">
        <f>IF(Estimates!$E$15="","",IF(Estimates!$E$15="Very Conservative",HLOOKUP(Z5,Inputs!$E$8:$CV$13,6,FALSE),IF(Estimates!$E$15="Conservative",HLOOKUP(Z5,Inputs!$E$16:$CV$21,6,FALSE),IF(Estimates!$E$15="Average",HLOOKUP(Z5,Inputs!$E$24:$CV$29,6,FALSE),IF(Estimates!$E$15="Aggressive",HLOOKUP(Z5,Inputs!$E$32:$CV$37,6,FALSE),IF(Estimates!$E$15="Very Aggressive",HLOOKUP(Z5,Inputs!$E$40:$CV$45,6,FALSE)))))))</f>
        <v>5.2999999999999999E-2</v>
      </c>
      <c r="AA3" s="17">
        <f>IF(Estimates!$E$15="","",IF(Estimates!$E$15="Very Conservative",HLOOKUP(AA5,Inputs!$E$8:$CV$13,6,FALSE),IF(Estimates!$E$15="Conservative",HLOOKUP(AA5,Inputs!$E$16:$CV$21,6,FALSE),IF(Estimates!$E$15="Average",HLOOKUP(AA5,Inputs!$E$24:$CV$29,6,FALSE),IF(Estimates!$E$15="Aggressive",HLOOKUP(AA5,Inputs!$E$32:$CV$37,6,FALSE),IF(Estimates!$E$15="Very Aggressive",HLOOKUP(AA5,Inputs!$E$40:$CV$45,6,FALSE)))))))</f>
        <v>5.2999999999999999E-2</v>
      </c>
      <c r="AB3" s="17">
        <f>IF(Estimates!$E$15="","",IF(Estimates!$E$15="Very Conservative",HLOOKUP(AB5,Inputs!$E$8:$CV$13,6,FALSE),IF(Estimates!$E$15="Conservative",HLOOKUP(AB5,Inputs!$E$16:$CV$21,6,FALSE),IF(Estimates!$E$15="Average",HLOOKUP(AB5,Inputs!$E$24:$CV$29,6,FALSE),IF(Estimates!$E$15="Aggressive",HLOOKUP(AB5,Inputs!$E$32:$CV$37,6,FALSE),IF(Estimates!$E$15="Very Aggressive",HLOOKUP(AB5,Inputs!$E$40:$CV$45,6,FALSE)))))))</f>
        <v>5.2999999999999999E-2</v>
      </c>
      <c r="AC3" s="17">
        <f>IF(Estimates!$E$15="","",IF(Estimates!$E$15="Very Conservative",HLOOKUP(AC5,Inputs!$E$8:$CV$13,6,FALSE),IF(Estimates!$E$15="Conservative",HLOOKUP(AC5,Inputs!$E$16:$CV$21,6,FALSE),IF(Estimates!$E$15="Average",HLOOKUP(AC5,Inputs!$E$24:$CV$29,6,FALSE),IF(Estimates!$E$15="Aggressive",HLOOKUP(AC5,Inputs!$E$32:$CV$37,6,FALSE),IF(Estimates!$E$15="Very Aggressive",HLOOKUP(AC5,Inputs!$E$40:$CV$45,6,FALSE)))))))</f>
        <v>4.9000000000000002E-2</v>
      </c>
      <c r="AD3" s="17">
        <f>IF(Estimates!$E$15="","",IF(Estimates!$E$15="Very Conservative",HLOOKUP(AD5,Inputs!$E$8:$CV$13,6,FALSE),IF(Estimates!$E$15="Conservative",HLOOKUP(AD5,Inputs!$E$16:$CV$21,6,FALSE),IF(Estimates!$E$15="Average",HLOOKUP(AD5,Inputs!$E$24:$CV$29,6,FALSE),IF(Estimates!$E$15="Aggressive",HLOOKUP(AD5,Inputs!$E$32:$CV$37,6,FALSE),IF(Estimates!$E$15="Very Aggressive",HLOOKUP(AD5,Inputs!$E$40:$CV$45,6,FALSE)))))))</f>
        <v>4.9000000000000002E-2</v>
      </c>
      <c r="AE3" s="17">
        <f>IF(Estimates!$E$15="","",IF(Estimates!$E$15="Very Conservative",HLOOKUP(AE5,Inputs!$E$8:$CV$13,6,FALSE),IF(Estimates!$E$15="Conservative",HLOOKUP(AE5,Inputs!$E$16:$CV$21,6,FALSE),IF(Estimates!$E$15="Average",HLOOKUP(AE5,Inputs!$E$24:$CV$29,6,FALSE),IF(Estimates!$E$15="Aggressive",HLOOKUP(AE5,Inputs!$E$32:$CV$37,6,FALSE),IF(Estimates!$E$15="Very Aggressive",HLOOKUP(AE5,Inputs!$E$40:$CV$45,6,FALSE)))))))</f>
        <v>4.9000000000000002E-2</v>
      </c>
      <c r="AF3" s="17">
        <f>IF(Estimates!$E$15="","",IF(Estimates!$E$15="Very Conservative",HLOOKUP(AF5,Inputs!$E$8:$CV$13,6,FALSE),IF(Estimates!$E$15="Conservative",HLOOKUP(AF5,Inputs!$E$16:$CV$21,6,FALSE),IF(Estimates!$E$15="Average",HLOOKUP(AF5,Inputs!$E$24:$CV$29,6,FALSE),IF(Estimates!$E$15="Aggressive",HLOOKUP(AF5,Inputs!$E$32:$CV$37,6,FALSE),IF(Estimates!$E$15="Very Aggressive",HLOOKUP(AF5,Inputs!$E$40:$CV$45,6,FALSE)))))))</f>
        <v>4.9000000000000002E-2</v>
      </c>
      <c r="AG3" s="17">
        <f>IF(Estimates!$E$15="","",IF(Estimates!$E$15="Very Conservative",HLOOKUP(AG5,Inputs!$E$8:$CV$13,6,FALSE),IF(Estimates!$E$15="Conservative",HLOOKUP(AG5,Inputs!$E$16:$CV$21,6,FALSE),IF(Estimates!$E$15="Average",HLOOKUP(AG5,Inputs!$E$24:$CV$29,6,FALSE),IF(Estimates!$E$15="Aggressive",HLOOKUP(AG5,Inputs!$E$32:$CV$37,6,FALSE),IF(Estimates!$E$15="Very Aggressive",HLOOKUP(AG5,Inputs!$E$40:$CV$45,6,FALSE)))))))</f>
        <v>4.9000000000000002E-2</v>
      </c>
      <c r="AH3" s="17">
        <f>IF(Estimates!$E$15="","",IF(Estimates!$E$15="Very Conservative",HLOOKUP(AH5,Inputs!$E$8:$CV$13,6,FALSE),IF(Estimates!$E$15="Conservative",HLOOKUP(AH5,Inputs!$E$16:$CV$21,6,FALSE),IF(Estimates!$E$15="Average",HLOOKUP(AH5,Inputs!$E$24:$CV$29,6,FALSE),IF(Estimates!$E$15="Aggressive",HLOOKUP(AH5,Inputs!$E$32:$CV$37,6,FALSE),IF(Estimates!$E$15="Very Aggressive",HLOOKUP(AH5,Inputs!$E$40:$CV$45,6,FALSE)))))))</f>
        <v>4.6000000000000006E-2</v>
      </c>
      <c r="AI3" s="17">
        <f>IF(Estimates!$E$15="","",IF(Estimates!$E$15="Very Conservative",HLOOKUP(AI5,Inputs!$E$8:$CV$13,6,FALSE),IF(Estimates!$E$15="Conservative",HLOOKUP(AI5,Inputs!$E$16:$CV$21,6,FALSE),IF(Estimates!$E$15="Average",HLOOKUP(AI5,Inputs!$E$24:$CV$29,6,FALSE),IF(Estimates!$E$15="Aggressive",HLOOKUP(AI5,Inputs!$E$32:$CV$37,6,FALSE),IF(Estimates!$E$15="Very Aggressive",HLOOKUP(AI5,Inputs!$E$40:$CV$45,6,FALSE)))))))</f>
        <v>4.6000000000000006E-2</v>
      </c>
      <c r="AJ3" s="17">
        <f>IF(Estimates!$E$15="","",IF(Estimates!$E$15="Very Conservative",HLOOKUP(AJ5,Inputs!$E$8:$CV$13,6,FALSE),IF(Estimates!$E$15="Conservative",HLOOKUP(AJ5,Inputs!$E$16:$CV$21,6,FALSE),IF(Estimates!$E$15="Average",HLOOKUP(AJ5,Inputs!$E$24:$CV$29,6,FALSE),IF(Estimates!$E$15="Aggressive",HLOOKUP(AJ5,Inputs!$E$32:$CV$37,6,FALSE),IF(Estimates!$E$15="Very Aggressive",HLOOKUP(AJ5,Inputs!$E$40:$CV$45,6,FALSE)))))))</f>
        <v>4.6000000000000006E-2</v>
      </c>
      <c r="AK3" s="17">
        <f>IF(Estimates!$E$15="","",IF(Estimates!$E$15="Very Conservative",HLOOKUP(AK5,Inputs!$E$8:$CV$13,6,FALSE),IF(Estimates!$E$15="Conservative",HLOOKUP(AK5,Inputs!$E$16:$CV$21,6,FALSE),IF(Estimates!$E$15="Average",HLOOKUP(AK5,Inputs!$E$24:$CV$29,6,FALSE),IF(Estimates!$E$15="Aggressive",HLOOKUP(AK5,Inputs!$E$32:$CV$37,6,FALSE),IF(Estimates!$E$15="Very Aggressive",HLOOKUP(AK5,Inputs!$E$40:$CV$45,6,FALSE)))))))</f>
        <v>4.6000000000000006E-2</v>
      </c>
      <c r="AL3" s="17">
        <f>IF(Estimates!$E$15="","",IF(Estimates!$E$15="Very Conservative",HLOOKUP(AL5,Inputs!$E$8:$CV$13,6,FALSE),IF(Estimates!$E$15="Conservative",HLOOKUP(AL5,Inputs!$E$16:$CV$21,6,FALSE),IF(Estimates!$E$15="Average",HLOOKUP(AL5,Inputs!$E$24:$CV$29,6,FALSE),IF(Estimates!$E$15="Aggressive",HLOOKUP(AL5,Inputs!$E$32:$CV$37,6,FALSE),IF(Estimates!$E$15="Very Aggressive",HLOOKUP(AL5,Inputs!$E$40:$CV$45,6,FALSE)))))))</f>
        <v>4.6000000000000006E-2</v>
      </c>
      <c r="AM3" s="17">
        <f>IF(Estimates!$E$15="","",IF(Estimates!$E$15="Very Conservative",HLOOKUP(AM5,Inputs!$E$8:$CV$13,6,FALSE),IF(Estimates!$E$15="Conservative",HLOOKUP(AM5,Inputs!$E$16:$CV$21,6,FALSE),IF(Estimates!$E$15="Average",HLOOKUP(AM5,Inputs!$E$24:$CV$29,6,FALSE),IF(Estimates!$E$15="Aggressive",HLOOKUP(AM5,Inputs!$E$32:$CV$37,6,FALSE),IF(Estimates!$E$15="Very Aggressive",HLOOKUP(AM5,Inputs!$E$40:$CV$45,6,FALSE)))))))</f>
        <v>4.300000000000001E-2</v>
      </c>
      <c r="AN3" s="17">
        <f>IF(Estimates!$E$15="","",IF(Estimates!$E$15="Very Conservative",HLOOKUP(AN5,Inputs!$E$8:$CV$13,6,FALSE),IF(Estimates!$E$15="Conservative",HLOOKUP(AN5,Inputs!$E$16:$CV$21,6,FALSE),IF(Estimates!$E$15="Average",HLOOKUP(AN5,Inputs!$E$24:$CV$29,6,FALSE),IF(Estimates!$E$15="Aggressive",HLOOKUP(AN5,Inputs!$E$32:$CV$37,6,FALSE),IF(Estimates!$E$15="Very Aggressive",HLOOKUP(AN5,Inputs!$E$40:$CV$45,6,FALSE)))))))</f>
        <v>4.300000000000001E-2</v>
      </c>
      <c r="AO3" s="17">
        <f>IF(Estimates!$E$15="","",IF(Estimates!$E$15="Very Conservative",HLOOKUP(AO5,Inputs!$E$8:$CV$13,6,FALSE),IF(Estimates!$E$15="Conservative",HLOOKUP(AO5,Inputs!$E$16:$CV$21,6,FALSE),IF(Estimates!$E$15="Average",HLOOKUP(AO5,Inputs!$E$24:$CV$29,6,FALSE),IF(Estimates!$E$15="Aggressive",HLOOKUP(AO5,Inputs!$E$32:$CV$37,6,FALSE),IF(Estimates!$E$15="Very Aggressive",HLOOKUP(AO5,Inputs!$E$40:$CV$45,6,FALSE)))))))</f>
        <v>4.300000000000001E-2</v>
      </c>
      <c r="AP3" s="17">
        <f>IF(Estimates!$E$15="","",IF(Estimates!$E$15="Very Conservative",HLOOKUP(AP5,Inputs!$E$8:$CV$13,6,FALSE),IF(Estimates!$E$15="Conservative",HLOOKUP(AP5,Inputs!$E$16:$CV$21,6,FALSE),IF(Estimates!$E$15="Average",HLOOKUP(AP5,Inputs!$E$24:$CV$29,6,FALSE),IF(Estimates!$E$15="Aggressive",HLOOKUP(AP5,Inputs!$E$32:$CV$37,6,FALSE),IF(Estimates!$E$15="Very Aggressive",HLOOKUP(AP5,Inputs!$E$40:$CV$45,6,FALSE)))))))</f>
        <v>4.300000000000001E-2</v>
      </c>
      <c r="AQ3" s="17">
        <f>IF(Estimates!$E$15="","",IF(Estimates!$E$15="Very Conservative",HLOOKUP(AQ5,Inputs!$E$8:$CV$13,6,FALSE),IF(Estimates!$E$15="Conservative",HLOOKUP(AQ5,Inputs!$E$16:$CV$21,6,FALSE),IF(Estimates!$E$15="Average",HLOOKUP(AQ5,Inputs!$E$24:$CV$29,6,FALSE),IF(Estimates!$E$15="Aggressive",HLOOKUP(AQ5,Inputs!$E$32:$CV$37,6,FALSE),IF(Estimates!$E$15="Very Aggressive",HLOOKUP(AQ5,Inputs!$E$40:$CV$45,6,FALSE)))))))</f>
        <v>4.300000000000001E-2</v>
      </c>
      <c r="AR3" s="17">
        <f>IF(Estimates!$E$15="","",IF(Estimates!$E$15="Very Conservative",HLOOKUP(AR5,Inputs!$E$8:$CV$13,6,FALSE),IF(Estimates!$E$15="Conservative",HLOOKUP(AR5,Inputs!$E$16:$CV$21,6,FALSE),IF(Estimates!$E$15="Average",HLOOKUP(AR5,Inputs!$E$24:$CV$29,6,FALSE),IF(Estimates!$E$15="Aggressive",HLOOKUP(AR5,Inputs!$E$32:$CV$37,6,FALSE),IF(Estimates!$E$15="Very Aggressive",HLOOKUP(AR5,Inputs!$E$40:$CV$45,6,FALSE)))))))</f>
        <v>0.04</v>
      </c>
      <c r="AS3" s="17">
        <f>IF(Estimates!$E$15="","",IF(Estimates!$E$15="Very Conservative",HLOOKUP(AS5,Inputs!$E$8:$CV$13,6,FALSE),IF(Estimates!$E$15="Conservative",HLOOKUP(AS5,Inputs!$E$16:$CV$21,6,FALSE),IF(Estimates!$E$15="Average",HLOOKUP(AS5,Inputs!$E$24:$CV$29,6,FALSE),IF(Estimates!$E$15="Aggressive",HLOOKUP(AS5,Inputs!$E$32:$CV$37,6,FALSE),IF(Estimates!$E$15="Very Aggressive",HLOOKUP(AS5,Inputs!$E$40:$CV$45,6,FALSE)))))))</f>
        <v>0.04</v>
      </c>
      <c r="AT3" s="17">
        <f>IF(Estimates!$E$15="","",IF(Estimates!$E$15="Very Conservative",HLOOKUP(AT5,Inputs!$E$8:$CV$13,6,FALSE),IF(Estimates!$E$15="Conservative",HLOOKUP(AT5,Inputs!$E$16:$CV$21,6,FALSE),IF(Estimates!$E$15="Average",HLOOKUP(AT5,Inputs!$E$24:$CV$29,6,FALSE),IF(Estimates!$E$15="Aggressive",HLOOKUP(AT5,Inputs!$E$32:$CV$37,6,FALSE),IF(Estimates!$E$15="Very Aggressive",HLOOKUP(AT5,Inputs!$E$40:$CV$45,6,FALSE)))))))</f>
        <v>0.04</v>
      </c>
      <c r="AU3" s="17">
        <f>IF(Estimates!$E$15="","",IF(Estimates!$E$15="Very Conservative",HLOOKUP(AU5,Inputs!$E$8:$CV$13,6,FALSE),IF(Estimates!$E$15="Conservative",HLOOKUP(AU5,Inputs!$E$16:$CV$21,6,FALSE),IF(Estimates!$E$15="Average",HLOOKUP(AU5,Inputs!$E$24:$CV$29,6,FALSE),IF(Estimates!$E$15="Aggressive",HLOOKUP(AU5,Inputs!$E$32:$CV$37,6,FALSE),IF(Estimates!$E$15="Very Aggressive",HLOOKUP(AU5,Inputs!$E$40:$CV$45,6,FALSE)))))))</f>
        <v>0.04</v>
      </c>
      <c r="AV3" s="17">
        <f>IF(Estimates!$E$15="","",IF(Estimates!$E$15="Very Conservative",HLOOKUP(AV5,Inputs!$E$8:$CV$13,6,FALSE),IF(Estimates!$E$15="Conservative",HLOOKUP(AV5,Inputs!$E$16:$CV$21,6,FALSE),IF(Estimates!$E$15="Average",HLOOKUP(AV5,Inputs!$E$24:$CV$29,6,FALSE),IF(Estimates!$E$15="Aggressive",HLOOKUP(AV5,Inputs!$E$32:$CV$37,6,FALSE),IF(Estimates!$E$15="Very Aggressive",HLOOKUP(AV5,Inputs!$E$40:$CV$45,6,FALSE)))))))</f>
        <v>0.04</v>
      </c>
      <c r="AW3" s="17">
        <f>IF(Estimates!$E$15="","",IF(Estimates!$E$15="Very Conservative",HLOOKUP(AW5,Inputs!$E$8:$CV$13,6,FALSE),IF(Estimates!$E$15="Conservative",HLOOKUP(AW5,Inputs!$E$16:$CV$21,6,FALSE),IF(Estimates!$E$15="Average",HLOOKUP(AW5,Inputs!$E$24:$CV$29,6,FALSE),IF(Estimates!$E$15="Aggressive",HLOOKUP(AW5,Inputs!$E$32:$CV$37,6,FALSE),IF(Estimates!$E$15="Very Aggressive",HLOOKUP(AW5,Inputs!$E$40:$CV$45,6,FALSE)))))))</f>
        <v>0.04</v>
      </c>
      <c r="AX3" s="17">
        <f>IF(Estimates!$E$15="","",IF(Estimates!$E$15="Very Conservative",HLOOKUP(AX5,Inputs!$E$8:$CV$13,6,FALSE),IF(Estimates!$E$15="Conservative",HLOOKUP(AX5,Inputs!$E$16:$CV$21,6,FALSE),IF(Estimates!$E$15="Average",HLOOKUP(AX5,Inputs!$E$24:$CV$29,6,FALSE),IF(Estimates!$E$15="Aggressive",HLOOKUP(AX5,Inputs!$E$32:$CV$37,6,FALSE),IF(Estimates!$E$15="Very Aggressive",HLOOKUP(AX5,Inputs!$E$40:$CV$45,6,FALSE)))))))</f>
        <v>0.04</v>
      </c>
      <c r="AY3" s="17">
        <f>IF(Estimates!$E$15="","",IF(Estimates!$E$15="Very Conservative",HLOOKUP(AY5,Inputs!$E$8:$CV$13,6,FALSE),IF(Estimates!$E$15="Conservative",HLOOKUP(AY5,Inputs!$E$16:$CV$21,6,FALSE),IF(Estimates!$E$15="Average",HLOOKUP(AY5,Inputs!$E$24:$CV$29,6,FALSE),IF(Estimates!$E$15="Aggressive",HLOOKUP(AY5,Inputs!$E$32:$CV$37,6,FALSE),IF(Estimates!$E$15="Very Aggressive",HLOOKUP(AY5,Inputs!$E$40:$CV$45,6,FALSE)))))))</f>
        <v>0.04</v>
      </c>
      <c r="AZ3" s="17">
        <f>IF(Estimates!$E$15="","",IF(Estimates!$E$15="Very Conservative",HLOOKUP(AZ5,Inputs!$E$8:$CV$13,6,FALSE),IF(Estimates!$E$15="Conservative",HLOOKUP(AZ5,Inputs!$E$16:$CV$21,6,FALSE),IF(Estimates!$E$15="Average",HLOOKUP(AZ5,Inputs!$E$24:$CV$29,6,FALSE),IF(Estimates!$E$15="Aggressive",HLOOKUP(AZ5,Inputs!$E$32:$CV$37,6,FALSE),IF(Estimates!$E$15="Very Aggressive",HLOOKUP(AZ5,Inputs!$E$40:$CV$45,6,FALSE)))))))</f>
        <v>0.04</v>
      </c>
      <c r="BA3" s="17">
        <f>IF(Estimates!$E$15="","",IF(Estimates!$E$15="Very Conservative",HLOOKUP(BA5,Inputs!$E$8:$CV$13,6,FALSE),IF(Estimates!$E$15="Conservative",HLOOKUP(BA5,Inputs!$E$16:$CV$21,6,FALSE),IF(Estimates!$E$15="Average",HLOOKUP(BA5,Inputs!$E$24:$CV$29,6,FALSE),IF(Estimates!$E$15="Aggressive",HLOOKUP(BA5,Inputs!$E$32:$CV$37,6,FALSE),IF(Estimates!$E$15="Very Aggressive",HLOOKUP(BA5,Inputs!$E$40:$CV$45,6,FALSE)))))))</f>
        <v>0.04</v>
      </c>
      <c r="BB3" s="17">
        <f>IF(Estimates!$E$15="","",IF(Estimates!$E$15="Very Conservative",HLOOKUP(BB5,Inputs!$E$8:$CV$13,6,FALSE),IF(Estimates!$E$15="Conservative",HLOOKUP(BB5,Inputs!$E$16:$CV$21,6,FALSE),IF(Estimates!$E$15="Average",HLOOKUP(BB5,Inputs!$E$24:$CV$29,6,FALSE),IF(Estimates!$E$15="Aggressive",HLOOKUP(BB5,Inputs!$E$32:$CV$37,6,FALSE),IF(Estimates!$E$15="Very Aggressive",HLOOKUP(BB5,Inputs!$E$40:$CV$45,6,FALSE)))))))</f>
        <v>0.04</v>
      </c>
      <c r="BC3" s="17">
        <f>IF(Estimates!$E$15="","",IF(Estimates!$E$15="Very Conservative",HLOOKUP(BC5,Inputs!$E$8:$CV$13,6,FALSE),IF(Estimates!$E$15="Conservative",HLOOKUP(BC5,Inputs!$E$16:$CV$21,6,FALSE),IF(Estimates!$E$15="Average",HLOOKUP(BC5,Inputs!$E$24:$CV$29,6,FALSE),IF(Estimates!$E$15="Aggressive",HLOOKUP(BC5,Inputs!$E$32:$CV$37,6,FALSE),IF(Estimates!$E$15="Very Aggressive",HLOOKUP(BC5,Inputs!$E$40:$CV$45,6,FALSE)))))))</f>
        <v>0.04</v>
      </c>
      <c r="BD3" s="17">
        <f>IF(Estimates!$E$15="","",IF(Estimates!$E$15="Very Conservative",HLOOKUP(BD5,Inputs!$E$8:$CV$13,6,FALSE),IF(Estimates!$E$15="Conservative",HLOOKUP(BD5,Inputs!$E$16:$CV$21,6,FALSE),IF(Estimates!$E$15="Average",HLOOKUP(BD5,Inputs!$E$24:$CV$29,6,FALSE),IF(Estimates!$E$15="Aggressive",HLOOKUP(BD5,Inputs!$E$32:$CV$37,6,FALSE),IF(Estimates!$E$15="Very Aggressive",HLOOKUP(BD5,Inputs!$E$40:$CV$45,6,FALSE)))))))</f>
        <v>0.04</v>
      </c>
      <c r="BE3" s="17">
        <f>IF(Estimates!$E$15="","",IF(Estimates!$E$15="Very Conservative",HLOOKUP(BE5,Inputs!$E$8:$CV$13,6,FALSE),IF(Estimates!$E$15="Conservative",HLOOKUP(BE5,Inputs!$E$16:$CV$21,6,FALSE),IF(Estimates!$E$15="Average",HLOOKUP(BE5,Inputs!$E$24:$CV$29,6,FALSE),IF(Estimates!$E$15="Aggressive",HLOOKUP(BE5,Inputs!$E$32:$CV$37,6,FALSE),IF(Estimates!$E$15="Very Aggressive",HLOOKUP(BE5,Inputs!$E$40:$CV$45,6,FALSE)))))))</f>
        <v>0.04</v>
      </c>
      <c r="BF3" s="17">
        <f>IF(Estimates!$E$15="","",IF(Estimates!$E$15="Very Conservative",HLOOKUP(BF5,Inputs!$E$8:$CV$13,6,FALSE),IF(Estimates!$E$15="Conservative",HLOOKUP(BF5,Inputs!$E$16:$CV$21,6,FALSE),IF(Estimates!$E$15="Average",HLOOKUP(BF5,Inputs!$E$24:$CV$29,6,FALSE),IF(Estimates!$E$15="Aggressive",HLOOKUP(BF5,Inputs!$E$32:$CV$37,6,FALSE),IF(Estimates!$E$15="Very Aggressive",HLOOKUP(BF5,Inputs!$E$40:$CV$45,6,FALSE)))))))</f>
        <v>0.04</v>
      </c>
      <c r="BG3" s="17">
        <f>IF(Estimates!$E$15="","",IF(Estimates!$E$15="Very Conservative",HLOOKUP(BG5,Inputs!$E$8:$CV$13,6,FALSE),IF(Estimates!$E$15="Conservative",HLOOKUP(BG5,Inputs!$E$16:$CV$21,6,FALSE),IF(Estimates!$E$15="Average",HLOOKUP(BG5,Inputs!$E$24:$CV$29,6,FALSE),IF(Estimates!$E$15="Aggressive",HLOOKUP(BG5,Inputs!$E$32:$CV$37,6,FALSE),IF(Estimates!$E$15="Very Aggressive",HLOOKUP(BG5,Inputs!$E$40:$CV$45,6,FALSE)))))))</f>
        <v>0.04</v>
      </c>
      <c r="BH3" s="17">
        <f>IF(Estimates!$E$15="","",IF(Estimates!$E$15="Very Conservative",HLOOKUP(BH5,Inputs!$E$8:$CV$13,6,FALSE),IF(Estimates!$E$15="Conservative",HLOOKUP(BH5,Inputs!$E$16:$CV$21,6,FALSE),IF(Estimates!$E$15="Average",HLOOKUP(BH5,Inputs!$E$24:$CV$29,6,FALSE),IF(Estimates!$E$15="Aggressive",HLOOKUP(BH5,Inputs!$E$32:$CV$37,6,FALSE),IF(Estimates!$E$15="Very Aggressive",HLOOKUP(BH5,Inputs!$E$40:$CV$45,6,FALSE)))))))</f>
        <v>0.04</v>
      </c>
      <c r="BI3" s="17">
        <f>IF(Estimates!$E$15="","",IF(Estimates!$E$15="Very Conservative",HLOOKUP(BI5,Inputs!$E$8:$CV$13,6,FALSE),IF(Estimates!$E$15="Conservative",HLOOKUP(BI5,Inputs!$E$16:$CV$21,6,FALSE),IF(Estimates!$E$15="Average",HLOOKUP(BI5,Inputs!$E$24:$CV$29,6,FALSE),IF(Estimates!$E$15="Aggressive",HLOOKUP(BI5,Inputs!$E$32:$CV$37,6,FALSE),IF(Estimates!$E$15="Very Aggressive",HLOOKUP(BI5,Inputs!$E$40:$CV$45,6,FALSE)))))))</f>
        <v>0.04</v>
      </c>
      <c r="BJ3" s="17">
        <f>IF(Estimates!$E$15="","",IF(Estimates!$E$15="Very Conservative",HLOOKUP(BJ5,Inputs!$E$8:$CV$13,6,FALSE),IF(Estimates!$E$15="Conservative",HLOOKUP(BJ5,Inputs!$E$16:$CV$21,6,FALSE),IF(Estimates!$E$15="Average",HLOOKUP(BJ5,Inputs!$E$24:$CV$29,6,FALSE),IF(Estimates!$E$15="Aggressive",HLOOKUP(BJ5,Inputs!$E$32:$CV$37,6,FALSE),IF(Estimates!$E$15="Very Aggressive",HLOOKUP(BJ5,Inputs!$E$40:$CV$45,6,FALSE)))))))</f>
        <v>0.04</v>
      </c>
      <c r="BK3" s="17">
        <f>IF(Estimates!$E$15="","",IF(Estimates!$E$15="Very Conservative",HLOOKUP(BK5,Inputs!$E$8:$CV$13,6,FALSE),IF(Estimates!$E$15="Conservative",HLOOKUP(BK5,Inputs!$E$16:$CV$21,6,FALSE),IF(Estimates!$E$15="Average",HLOOKUP(BK5,Inputs!$E$24:$CV$29,6,FALSE),IF(Estimates!$E$15="Aggressive",HLOOKUP(BK5,Inputs!$E$32:$CV$37,6,FALSE),IF(Estimates!$E$15="Very Aggressive",HLOOKUP(BK5,Inputs!$E$40:$CV$45,6,FALSE)))))))</f>
        <v>0.04</v>
      </c>
      <c r="BL3" s="17">
        <f>IF(Estimates!$E$15="","",IF(Estimates!$E$15="Very Conservative",HLOOKUP(BL5,Inputs!$E$8:$CV$13,6,FALSE),IF(Estimates!$E$15="Conservative",HLOOKUP(BL5,Inputs!$E$16:$CV$21,6,FALSE),IF(Estimates!$E$15="Average",HLOOKUP(BL5,Inputs!$E$24:$CV$29,6,FALSE),IF(Estimates!$E$15="Aggressive",HLOOKUP(BL5,Inputs!$E$32:$CV$37,6,FALSE),IF(Estimates!$E$15="Very Aggressive",HLOOKUP(BL5,Inputs!$E$40:$CV$45,6,FALSE)))))))</f>
        <v>0.04</v>
      </c>
      <c r="BM3" s="17">
        <f>IF(Estimates!$E$15="","",IF(Estimates!$E$15="Very Conservative",HLOOKUP(BM5,Inputs!$E$8:$CV$13,6,FALSE),IF(Estimates!$E$15="Conservative",HLOOKUP(BM5,Inputs!$E$16:$CV$21,6,FALSE),IF(Estimates!$E$15="Average",HLOOKUP(BM5,Inputs!$E$24:$CV$29,6,FALSE),IF(Estimates!$E$15="Aggressive",HLOOKUP(BM5,Inputs!$E$32:$CV$37,6,FALSE),IF(Estimates!$E$15="Very Aggressive",HLOOKUP(BM5,Inputs!$E$40:$CV$45,6,FALSE)))))))</f>
        <v>0.04</v>
      </c>
      <c r="BN3" s="17">
        <f>IF(Estimates!$E$15="","",IF(Estimates!$E$15="Very Conservative",HLOOKUP(BN5,Inputs!$E$8:$CV$13,6,FALSE),IF(Estimates!$E$15="Conservative",HLOOKUP(BN5,Inputs!$E$16:$CV$21,6,FALSE),IF(Estimates!$E$15="Average",HLOOKUP(BN5,Inputs!$E$24:$CV$29,6,FALSE),IF(Estimates!$E$15="Aggressive",HLOOKUP(BN5,Inputs!$E$32:$CV$37,6,FALSE),IF(Estimates!$E$15="Very Aggressive",HLOOKUP(BN5,Inputs!$E$40:$CV$45,6,FALSE)))))))</f>
        <v>0.04</v>
      </c>
      <c r="BO3" s="17">
        <f>IF(Estimates!$E$15="","",IF(Estimates!$E$15="Very Conservative",HLOOKUP(BO5,Inputs!$E$8:$CV$13,6,FALSE),IF(Estimates!$E$15="Conservative",HLOOKUP(BO5,Inputs!$E$16:$CV$21,6,FALSE),IF(Estimates!$E$15="Average",HLOOKUP(BO5,Inputs!$E$24:$CV$29,6,FALSE),IF(Estimates!$E$15="Aggressive",HLOOKUP(BO5,Inputs!$E$32:$CV$37,6,FALSE),IF(Estimates!$E$15="Very Aggressive",HLOOKUP(BO5,Inputs!$E$40:$CV$45,6,FALSE)))))))</f>
        <v>0.04</v>
      </c>
      <c r="BP3" s="17">
        <f>IF(Estimates!$E$15="","",IF(Estimates!$E$15="Very Conservative",HLOOKUP(BP5,Inputs!$E$8:$CV$13,6,FALSE),IF(Estimates!$E$15="Conservative",HLOOKUP(BP5,Inputs!$E$16:$CV$21,6,FALSE),IF(Estimates!$E$15="Average",HLOOKUP(BP5,Inputs!$E$24:$CV$29,6,FALSE),IF(Estimates!$E$15="Aggressive",HLOOKUP(BP5,Inputs!$E$32:$CV$37,6,FALSE),IF(Estimates!$E$15="Very Aggressive",HLOOKUP(BP5,Inputs!$E$40:$CV$45,6,FALSE)))))))</f>
        <v>0.04</v>
      </c>
      <c r="BQ3" s="17">
        <f>IF(Estimates!$E$15="","",IF(Estimates!$E$15="Very Conservative",HLOOKUP(BQ5,Inputs!$E$8:$CV$13,6,FALSE),IF(Estimates!$E$15="Conservative",HLOOKUP(BQ5,Inputs!$E$16:$CV$21,6,FALSE),IF(Estimates!$E$15="Average",HLOOKUP(BQ5,Inputs!$E$24:$CV$29,6,FALSE),IF(Estimates!$E$15="Aggressive",HLOOKUP(BQ5,Inputs!$E$32:$CV$37,6,FALSE),IF(Estimates!$E$15="Very Aggressive",HLOOKUP(BQ5,Inputs!$E$40:$CV$45,6,FALSE)))))))</f>
        <v>0.04</v>
      </c>
      <c r="BR3" s="17">
        <f>IF(Estimates!$E$15="","",IF(Estimates!$E$15="Very Conservative",HLOOKUP(BR5,Inputs!$E$8:$CV$13,6,FALSE),IF(Estimates!$E$15="Conservative",HLOOKUP(BR5,Inputs!$E$16:$CV$21,6,FALSE),IF(Estimates!$E$15="Average",HLOOKUP(BR5,Inputs!$E$24:$CV$29,6,FALSE),IF(Estimates!$E$15="Aggressive",HLOOKUP(BR5,Inputs!$E$32:$CV$37,6,FALSE),IF(Estimates!$E$15="Very Aggressive",HLOOKUP(BR5,Inputs!$E$40:$CV$45,6,FALSE)))))))</f>
        <v>0.04</v>
      </c>
      <c r="BS3" s="17">
        <f>IF(Estimates!$E$15="","",IF(Estimates!$E$15="Very Conservative",HLOOKUP(BS5,Inputs!$E$8:$CV$13,6,FALSE),IF(Estimates!$E$15="Conservative",HLOOKUP(BS5,Inputs!$E$16:$CV$21,6,FALSE),IF(Estimates!$E$15="Average",HLOOKUP(BS5,Inputs!$E$24:$CV$29,6,FALSE),IF(Estimates!$E$15="Aggressive",HLOOKUP(BS5,Inputs!$E$32:$CV$37,6,FALSE),IF(Estimates!$E$15="Very Aggressive",HLOOKUP(BS5,Inputs!$E$40:$CV$45,6,FALSE)))))))</f>
        <v>0.04</v>
      </c>
      <c r="BT3" s="17">
        <f>IF(Estimates!$E$15="","",IF(Estimates!$E$15="Very Conservative",HLOOKUP(BT5,Inputs!$E$8:$CV$13,6,FALSE),IF(Estimates!$E$15="Conservative",HLOOKUP(BT5,Inputs!$E$16:$CV$21,6,FALSE),IF(Estimates!$E$15="Average",HLOOKUP(BT5,Inputs!$E$24:$CV$29,6,FALSE),IF(Estimates!$E$15="Aggressive",HLOOKUP(BT5,Inputs!$E$32:$CV$37,6,FALSE),IF(Estimates!$E$15="Very Aggressive",HLOOKUP(BT5,Inputs!$E$40:$CV$45,6,FALSE)))))))</f>
        <v>0.04</v>
      </c>
      <c r="BU3" s="17">
        <f>IF(Estimates!$E$15="","",IF(Estimates!$E$15="Very Conservative",HLOOKUP(BU5,Inputs!$E$8:$CV$13,6,FALSE),IF(Estimates!$E$15="Conservative",HLOOKUP(BU5,Inputs!$E$16:$CV$21,6,FALSE),IF(Estimates!$E$15="Average",HLOOKUP(BU5,Inputs!$E$24:$CV$29,6,FALSE),IF(Estimates!$E$15="Aggressive",HLOOKUP(BU5,Inputs!$E$32:$CV$37,6,FALSE),IF(Estimates!$E$15="Very Aggressive",HLOOKUP(BU5,Inputs!$E$40:$CV$45,6,FALSE)))))))</f>
        <v>0.04</v>
      </c>
      <c r="BV3" s="17">
        <f>IF(Estimates!$E$15="","",IF(Estimates!$E$15="Very Conservative",HLOOKUP(BV5,Inputs!$E$8:$CV$13,6,FALSE),IF(Estimates!$E$15="Conservative",HLOOKUP(BV5,Inputs!$E$16:$CV$21,6,FALSE),IF(Estimates!$E$15="Average",HLOOKUP(BV5,Inputs!$E$24:$CV$29,6,FALSE),IF(Estimates!$E$15="Aggressive",HLOOKUP(BV5,Inputs!$E$32:$CV$37,6,FALSE),IF(Estimates!$E$15="Very Aggressive",HLOOKUP(BV5,Inputs!$E$40:$CV$45,6,FALSE)))))))</f>
        <v>0.04</v>
      </c>
      <c r="BW3" s="17">
        <f>IF(Estimates!$E$15="","",IF(Estimates!$E$15="Very Conservative",HLOOKUP(BW5,Inputs!$E$8:$CV$13,6,FALSE),IF(Estimates!$E$15="Conservative",HLOOKUP(BW5,Inputs!$E$16:$CV$21,6,FALSE),IF(Estimates!$E$15="Average",HLOOKUP(BW5,Inputs!$E$24:$CV$29,6,FALSE),IF(Estimates!$E$15="Aggressive",HLOOKUP(BW5,Inputs!$E$32:$CV$37,6,FALSE),IF(Estimates!$E$15="Very Aggressive",HLOOKUP(BW5,Inputs!$E$40:$CV$45,6,FALSE)))))))</f>
        <v>0.04</v>
      </c>
      <c r="BX3" s="17">
        <f>IF(Estimates!$E$15="","",IF(Estimates!$E$15="Very Conservative",HLOOKUP(BX5,Inputs!$E$8:$CV$13,6,FALSE),IF(Estimates!$E$15="Conservative",HLOOKUP(BX5,Inputs!$E$16:$CV$21,6,FALSE),IF(Estimates!$E$15="Average",HLOOKUP(BX5,Inputs!$E$24:$CV$29,6,FALSE),IF(Estimates!$E$15="Aggressive",HLOOKUP(BX5,Inputs!$E$32:$CV$37,6,FALSE),IF(Estimates!$E$15="Very Aggressive",HLOOKUP(BX5,Inputs!$E$40:$CV$45,6,FALSE)))))))</f>
        <v>0.04</v>
      </c>
      <c r="BY3" s="17">
        <f>IF(Estimates!$E$15="","",IF(Estimates!$E$15="Very Conservative",HLOOKUP(BY5,Inputs!$E$8:$CV$13,6,FALSE),IF(Estimates!$E$15="Conservative",HLOOKUP(BY5,Inputs!$E$16:$CV$21,6,FALSE),IF(Estimates!$E$15="Average",HLOOKUP(BY5,Inputs!$E$24:$CV$29,6,FALSE),IF(Estimates!$E$15="Aggressive",HLOOKUP(BY5,Inputs!$E$32:$CV$37,6,FALSE),IF(Estimates!$E$15="Very Aggressive",HLOOKUP(BY5,Inputs!$E$40:$CV$45,6,FALSE)))))))</f>
        <v>0.04</v>
      </c>
      <c r="BZ3" s="17">
        <f>IF(Estimates!$E$15="","",IF(Estimates!$E$15="Very Conservative",HLOOKUP(BZ5,Inputs!$E$8:$CV$13,6,FALSE),IF(Estimates!$E$15="Conservative",HLOOKUP(BZ5,Inputs!$E$16:$CV$21,6,FALSE),IF(Estimates!$E$15="Average",HLOOKUP(BZ5,Inputs!$E$24:$CV$29,6,FALSE),IF(Estimates!$E$15="Aggressive",HLOOKUP(BZ5,Inputs!$E$32:$CV$37,6,FALSE),IF(Estimates!$E$15="Very Aggressive",HLOOKUP(BZ5,Inputs!$E$40:$CV$45,6,FALSE)))))))</f>
        <v>0.04</v>
      </c>
      <c r="CA3" s="17">
        <f>IF(Estimates!$E$15="","",IF(Estimates!$E$15="Very Conservative",HLOOKUP(CA5,Inputs!$E$8:$CV$13,6,FALSE),IF(Estimates!$E$15="Conservative",HLOOKUP(CA5,Inputs!$E$16:$CV$21,6,FALSE),IF(Estimates!$E$15="Average",HLOOKUP(CA5,Inputs!$E$24:$CV$29,6,FALSE),IF(Estimates!$E$15="Aggressive",HLOOKUP(CA5,Inputs!$E$32:$CV$37,6,FALSE),IF(Estimates!$E$15="Very Aggressive",HLOOKUP(CA5,Inputs!$E$40:$CV$45,6,FALSE)))))))</f>
        <v>0.04</v>
      </c>
      <c r="CB3" s="17">
        <f>IF(Estimates!$E$15="","",IF(Estimates!$E$15="Very Conservative",HLOOKUP(CB5,Inputs!$E$8:$CV$13,6,FALSE),IF(Estimates!$E$15="Conservative",HLOOKUP(CB5,Inputs!$E$16:$CV$21,6,FALSE),IF(Estimates!$E$15="Average",HLOOKUP(CB5,Inputs!$E$24:$CV$29,6,FALSE),IF(Estimates!$E$15="Aggressive",HLOOKUP(CB5,Inputs!$E$32:$CV$37,6,FALSE),IF(Estimates!$E$15="Very Aggressive",HLOOKUP(CB5,Inputs!$E$40:$CV$45,6,FALSE)))))))</f>
        <v>0.04</v>
      </c>
      <c r="CC3" s="17">
        <f>IF(Estimates!$E$15="","",IF(Estimates!$E$15="Very Conservative",HLOOKUP(CC5,Inputs!$E$8:$CV$13,6,FALSE),IF(Estimates!$E$15="Conservative",HLOOKUP(CC5,Inputs!$E$16:$CV$21,6,FALSE),IF(Estimates!$E$15="Average",HLOOKUP(CC5,Inputs!$E$24:$CV$29,6,FALSE),IF(Estimates!$E$15="Aggressive",HLOOKUP(CC5,Inputs!$E$32:$CV$37,6,FALSE),IF(Estimates!$E$15="Very Aggressive",HLOOKUP(CC5,Inputs!$E$40:$CV$45,6,FALSE)))))))</f>
        <v>0.04</v>
      </c>
      <c r="CD3" s="17">
        <f>IF(Estimates!$E$15="","",IF(Estimates!$E$15="Very Conservative",HLOOKUP(CD5,Inputs!$E$8:$CV$13,6,FALSE),IF(Estimates!$E$15="Conservative",HLOOKUP(CD5,Inputs!$E$16:$CV$21,6,FALSE),IF(Estimates!$E$15="Average",HLOOKUP(CD5,Inputs!$E$24:$CV$29,6,FALSE),IF(Estimates!$E$15="Aggressive",HLOOKUP(CD5,Inputs!$E$32:$CV$37,6,FALSE),IF(Estimates!$E$15="Very Aggressive",HLOOKUP(CD5,Inputs!$E$40:$CV$45,6,FALSE)))))))</f>
        <v>0.04</v>
      </c>
      <c r="CE3" s="17">
        <f>IF(Estimates!$E$15="","",IF(Estimates!$E$15="Very Conservative",HLOOKUP(CE5,Inputs!$E$8:$CV$13,6,FALSE),IF(Estimates!$E$15="Conservative",HLOOKUP(CE5,Inputs!$E$16:$CV$21,6,FALSE),IF(Estimates!$E$15="Average",HLOOKUP(CE5,Inputs!$E$24:$CV$29,6,FALSE),IF(Estimates!$E$15="Aggressive",HLOOKUP(CE5,Inputs!$E$32:$CV$37,6,FALSE),IF(Estimates!$E$15="Very Aggressive",HLOOKUP(CE5,Inputs!$E$40:$CV$45,6,FALSE)))))))</f>
        <v>0.04</v>
      </c>
      <c r="CF3" s="17">
        <f>IF(Estimates!$E$15="","",IF(Estimates!$E$15="Very Conservative",HLOOKUP(CF5,Inputs!$E$8:$CV$13,6,FALSE),IF(Estimates!$E$15="Conservative",HLOOKUP(CF5,Inputs!$E$16:$CV$21,6,FALSE),IF(Estimates!$E$15="Average",HLOOKUP(CF5,Inputs!$E$24:$CV$29,6,FALSE),IF(Estimates!$E$15="Aggressive",HLOOKUP(CF5,Inputs!$E$32:$CV$37,6,FALSE),IF(Estimates!$E$15="Very Aggressive",HLOOKUP(CF5,Inputs!$E$40:$CV$45,6,FALSE)))))))</f>
        <v>0.04</v>
      </c>
      <c r="CG3" s="17">
        <f>IF(Estimates!$E$15="","",IF(Estimates!$E$15="Very Conservative",HLOOKUP(CG5,Inputs!$E$8:$CV$13,6,FALSE),IF(Estimates!$E$15="Conservative",HLOOKUP(CG5,Inputs!$E$16:$CV$21,6,FALSE),IF(Estimates!$E$15="Average",HLOOKUP(CG5,Inputs!$E$24:$CV$29,6,FALSE),IF(Estimates!$E$15="Aggressive",HLOOKUP(CG5,Inputs!$E$32:$CV$37,6,FALSE),IF(Estimates!$E$15="Very Aggressive",HLOOKUP(CG5,Inputs!$E$40:$CV$45,6,FALSE)))))))</f>
        <v>0.04</v>
      </c>
      <c r="CH3" s="17">
        <f>IF(Estimates!$E$15="","",IF(Estimates!$E$15="Very Conservative",HLOOKUP(CH5,Inputs!$E$8:$CV$13,6,FALSE),IF(Estimates!$E$15="Conservative",HLOOKUP(CH5,Inputs!$E$16:$CV$21,6,FALSE),IF(Estimates!$E$15="Average",HLOOKUP(CH5,Inputs!$E$24:$CV$29,6,FALSE),IF(Estimates!$E$15="Aggressive",HLOOKUP(CH5,Inputs!$E$32:$CV$37,6,FALSE),IF(Estimates!$E$15="Very Aggressive",HLOOKUP(CH5,Inputs!$E$40:$CV$45,6,FALSE)))))))</f>
        <v>0.04</v>
      </c>
      <c r="CI3" s="17">
        <f>IF(Estimates!$E$15="","",IF(Estimates!$E$15="Very Conservative",HLOOKUP(CI5,Inputs!$E$8:$CV$13,6,FALSE),IF(Estimates!$E$15="Conservative",HLOOKUP(CI5,Inputs!$E$16:$CV$21,6,FALSE),IF(Estimates!$E$15="Average",HLOOKUP(CI5,Inputs!$E$24:$CV$29,6,FALSE),IF(Estimates!$E$15="Aggressive",HLOOKUP(CI5,Inputs!$E$32:$CV$37,6,FALSE),IF(Estimates!$E$15="Very Aggressive",HLOOKUP(CI5,Inputs!$E$40:$CV$45,6,FALSE)))))))</f>
        <v>0.04</v>
      </c>
      <c r="CJ3" s="17">
        <f>IF(Estimates!$E$15="","",IF(Estimates!$E$15="Very Conservative",HLOOKUP(CJ5,Inputs!$E$8:$CV$13,6,FALSE),IF(Estimates!$E$15="Conservative",HLOOKUP(CJ5,Inputs!$E$16:$CV$21,6,FALSE),IF(Estimates!$E$15="Average",HLOOKUP(CJ5,Inputs!$E$24:$CV$29,6,FALSE),IF(Estimates!$E$15="Aggressive",HLOOKUP(CJ5,Inputs!$E$32:$CV$37,6,FALSE),IF(Estimates!$E$15="Very Aggressive",HLOOKUP(CJ5,Inputs!$E$40:$CV$45,6,FALSE)))))))</f>
        <v>0.04</v>
      </c>
    </row>
    <row r="5" spans="2:88" x14ac:dyDescent="0.3">
      <c r="B5" t="s">
        <v>3</v>
      </c>
      <c r="C5">
        <f>IF(Estimates!$D$4="","",Estimates!$D$4)</f>
        <v>30</v>
      </c>
      <c r="D5">
        <f>IF(C5="","",C5+1)</f>
        <v>31</v>
      </c>
      <c r="E5">
        <f t="shared" ref="E5:BP5" si="0">IF(D5="","",D5+1)</f>
        <v>32</v>
      </c>
      <c r="F5">
        <f t="shared" si="0"/>
        <v>33</v>
      </c>
      <c r="G5">
        <f t="shared" si="0"/>
        <v>34</v>
      </c>
      <c r="H5">
        <f t="shared" si="0"/>
        <v>35</v>
      </c>
      <c r="I5">
        <f t="shared" si="0"/>
        <v>36</v>
      </c>
      <c r="J5">
        <f t="shared" si="0"/>
        <v>37</v>
      </c>
      <c r="K5">
        <f t="shared" si="0"/>
        <v>38</v>
      </c>
      <c r="L5">
        <f t="shared" si="0"/>
        <v>39</v>
      </c>
      <c r="M5">
        <f t="shared" si="0"/>
        <v>40</v>
      </c>
      <c r="N5">
        <f t="shared" si="0"/>
        <v>41</v>
      </c>
      <c r="O5">
        <f t="shared" si="0"/>
        <v>42</v>
      </c>
      <c r="P5">
        <f t="shared" si="0"/>
        <v>43</v>
      </c>
      <c r="Q5">
        <f t="shared" si="0"/>
        <v>44</v>
      </c>
      <c r="R5">
        <f t="shared" si="0"/>
        <v>45</v>
      </c>
      <c r="S5">
        <f t="shared" si="0"/>
        <v>46</v>
      </c>
      <c r="T5">
        <f t="shared" si="0"/>
        <v>47</v>
      </c>
      <c r="U5">
        <f t="shared" si="0"/>
        <v>48</v>
      </c>
      <c r="V5">
        <f t="shared" si="0"/>
        <v>49</v>
      </c>
      <c r="W5">
        <f t="shared" si="0"/>
        <v>50</v>
      </c>
      <c r="X5">
        <f t="shared" si="0"/>
        <v>51</v>
      </c>
      <c r="Y5">
        <f t="shared" si="0"/>
        <v>52</v>
      </c>
      <c r="Z5">
        <f t="shared" si="0"/>
        <v>53</v>
      </c>
      <c r="AA5">
        <f t="shared" si="0"/>
        <v>54</v>
      </c>
      <c r="AB5">
        <f t="shared" si="0"/>
        <v>55</v>
      </c>
      <c r="AC5">
        <f t="shared" si="0"/>
        <v>56</v>
      </c>
      <c r="AD5">
        <f t="shared" si="0"/>
        <v>57</v>
      </c>
      <c r="AE5">
        <f t="shared" si="0"/>
        <v>58</v>
      </c>
      <c r="AF5">
        <f t="shared" si="0"/>
        <v>59</v>
      </c>
      <c r="AG5">
        <f t="shared" si="0"/>
        <v>60</v>
      </c>
      <c r="AH5">
        <f t="shared" si="0"/>
        <v>61</v>
      </c>
      <c r="AI5">
        <f t="shared" si="0"/>
        <v>62</v>
      </c>
      <c r="AJ5">
        <f t="shared" si="0"/>
        <v>63</v>
      </c>
      <c r="AK5">
        <f t="shared" si="0"/>
        <v>64</v>
      </c>
      <c r="AL5">
        <f t="shared" si="0"/>
        <v>65</v>
      </c>
      <c r="AM5">
        <f>IF(AL5="","",AL5+1)</f>
        <v>66</v>
      </c>
      <c r="AN5">
        <f t="shared" si="0"/>
        <v>67</v>
      </c>
      <c r="AO5">
        <f t="shared" si="0"/>
        <v>68</v>
      </c>
      <c r="AP5">
        <f t="shared" si="0"/>
        <v>69</v>
      </c>
      <c r="AQ5">
        <f t="shared" si="0"/>
        <v>70</v>
      </c>
      <c r="AR5">
        <f t="shared" si="0"/>
        <v>71</v>
      </c>
      <c r="AS5">
        <f t="shared" si="0"/>
        <v>72</v>
      </c>
      <c r="AT5">
        <f t="shared" si="0"/>
        <v>73</v>
      </c>
      <c r="AU5">
        <f t="shared" si="0"/>
        <v>74</v>
      </c>
      <c r="AV5">
        <f t="shared" si="0"/>
        <v>75</v>
      </c>
      <c r="AW5">
        <f t="shared" si="0"/>
        <v>76</v>
      </c>
      <c r="AX5">
        <f t="shared" si="0"/>
        <v>77</v>
      </c>
      <c r="AY5">
        <f t="shared" si="0"/>
        <v>78</v>
      </c>
      <c r="AZ5">
        <f t="shared" si="0"/>
        <v>79</v>
      </c>
      <c r="BA5">
        <f t="shared" si="0"/>
        <v>80</v>
      </c>
      <c r="BB5">
        <f t="shared" si="0"/>
        <v>81</v>
      </c>
      <c r="BC5">
        <f>IF(BB5="","",BB5+1)</f>
        <v>82</v>
      </c>
      <c r="BD5">
        <f t="shared" si="0"/>
        <v>83</v>
      </c>
      <c r="BE5">
        <f t="shared" si="0"/>
        <v>84</v>
      </c>
      <c r="BF5">
        <f t="shared" si="0"/>
        <v>85</v>
      </c>
      <c r="BG5">
        <f t="shared" si="0"/>
        <v>86</v>
      </c>
      <c r="BH5">
        <f t="shared" si="0"/>
        <v>87</v>
      </c>
      <c r="BI5">
        <f t="shared" si="0"/>
        <v>88</v>
      </c>
      <c r="BJ5">
        <f t="shared" si="0"/>
        <v>89</v>
      </c>
      <c r="BK5">
        <f t="shared" si="0"/>
        <v>90</v>
      </c>
      <c r="BL5">
        <f t="shared" si="0"/>
        <v>91</v>
      </c>
      <c r="BM5">
        <f t="shared" si="0"/>
        <v>92</v>
      </c>
      <c r="BN5">
        <f t="shared" si="0"/>
        <v>93</v>
      </c>
      <c r="BO5">
        <f t="shared" si="0"/>
        <v>94</v>
      </c>
      <c r="BP5">
        <f t="shared" si="0"/>
        <v>95</v>
      </c>
      <c r="BQ5">
        <f t="shared" ref="BQ5:BX5" si="1">IF(BP5="","",BP5+1)</f>
        <v>96</v>
      </c>
      <c r="BR5">
        <f t="shared" si="1"/>
        <v>97</v>
      </c>
      <c r="BS5">
        <f t="shared" si="1"/>
        <v>98</v>
      </c>
      <c r="BT5">
        <f t="shared" si="1"/>
        <v>99</v>
      </c>
      <c r="BU5">
        <f t="shared" si="1"/>
        <v>100</v>
      </c>
      <c r="BV5">
        <f t="shared" si="1"/>
        <v>101</v>
      </c>
      <c r="BW5">
        <f t="shared" si="1"/>
        <v>102</v>
      </c>
      <c r="BX5">
        <f t="shared" si="1"/>
        <v>103</v>
      </c>
      <c r="BY5">
        <f>IF(BX5="","",BX5+1)</f>
        <v>104</v>
      </c>
      <c r="BZ5">
        <f t="shared" ref="BZ5:CH5" si="2">IF(BY5="","",BY5+1)</f>
        <v>105</v>
      </c>
      <c r="CA5">
        <f t="shared" si="2"/>
        <v>106</v>
      </c>
      <c r="CB5">
        <f t="shared" si="2"/>
        <v>107</v>
      </c>
      <c r="CC5">
        <f t="shared" si="2"/>
        <v>108</v>
      </c>
      <c r="CD5">
        <f t="shared" si="2"/>
        <v>109</v>
      </c>
      <c r="CE5">
        <f t="shared" si="2"/>
        <v>110</v>
      </c>
      <c r="CF5">
        <f t="shared" si="2"/>
        <v>111</v>
      </c>
      <c r="CG5">
        <f t="shared" si="2"/>
        <v>112</v>
      </c>
      <c r="CH5">
        <f t="shared" si="2"/>
        <v>113</v>
      </c>
      <c r="CI5">
        <f>IF(CH5="","",CH5+1)</f>
        <v>114</v>
      </c>
      <c r="CJ5">
        <f t="shared" ref="CJ5" si="3">IF(CI5="","",CI5+1)</f>
        <v>115</v>
      </c>
    </row>
    <row r="6" spans="2:88" x14ac:dyDescent="0.3">
      <c r="B6" s="1" t="s">
        <v>7</v>
      </c>
      <c r="C6" s="8">
        <f>IF(Estimates!$E$14="",0,IF(C5&gt;Estimates!$D$5,0,VLOOKUP(C5,Estimates!$H$5:$I$90,2,FALSE)*Estimates!$E$14))</f>
        <v>3815.0000000000005</v>
      </c>
      <c r="D6" s="8">
        <f>IF(Estimates!$E$14="",0,IF(D5&gt;Estimates!$D$5,0,VLOOKUP(D5,Estimates!$H$5:$I$90,2,FALSE)*Estimates!$E$14))</f>
        <v>3891.3</v>
      </c>
      <c r="E6" s="8">
        <f>IF(Estimates!$E$14="",0,IF(E5&gt;Estimates!$D$5,0,VLOOKUP(E5,Estimates!$H$5:$I$90,2,FALSE)*Estimates!$E$14))</f>
        <v>3969.1260000000007</v>
      </c>
      <c r="F6" s="8">
        <f>IF(Estimates!$E$14="",0,IF(F5&gt;Estimates!$D$5,0,VLOOKUP(F5,Estimates!$H$5:$I$90,2,FALSE)*Estimates!$E$14))</f>
        <v>4048.5085200000008</v>
      </c>
      <c r="G6" s="8">
        <f>IF(Estimates!$E$14="",0,IF(G5&gt;Estimates!$D$5,0,VLOOKUP(G5,Estimates!$H$5:$I$90,2,FALSE)*Estimates!$E$14))</f>
        <v>4129.4786904000011</v>
      </c>
      <c r="H6" s="8">
        <f>IF(Estimates!$E$14="",0,IF(H5&gt;Estimates!$D$5,0,VLOOKUP(H5,Estimates!$H$5:$I$90,2,FALSE)*Estimates!$E$14))</f>
        <v>4212.068264208001</v>
      </c>
      <c r="I6" s="8">
        <f>IF(Estimates!$E$14="",0,IF(I5&gt;Estimates!$D$5,0,VLOOKUP(I5,Estimates!$H$5:$I$90,2,FALSE)*Estimates!$E$14))</f>
        <v>4296.3096294921606</v>
      </c>
      <c r="J6" s="8">
        <f>IF(Estimates!$E$14="",0,IF(J5&gt;Estimates!$D$5,0,VLOOKUP(J5,Estimates!$H$5:$I$90,2,FALSE)*Estimates!$E$14))</f>
        <v>4382.2358220820042</v>
      </c>
      <c r="K6" s="8">
        <f>IF(Estimates!$E$14="",0,IF(K5&gt;Estimates!$D$5,0,VLOOKUP(K5,Estimates!$H$5:$I$90,2,FALSE)*Estimates!$E$14))</f>
        <v>4469.8805385236446</v>
      </c>
      <c r="L6" s="8">
        <f>IF(Estimates!$E$14="",0,IF(L5&gt;Estimates!$D$5,0,VLOOKUP(L5,Estimates!$H$5:$I$90,2,FALSE)*Estimates!$E$14))</f>
        <v>4559.2781492941176</v>
      </c>
      <c r="M6" s="8">
        <f>IF(Estimates!$E$14="",0,IF(M5&gt;Estimates!$D$5,0,VLOOKUP(M5,Estimates!$H$5:$I$90,2,FALSE)*Estimates!$E$14))</f>
        <v>4650.4637122799995</v>
      </c>
      <c r="N6" s="8">
        <f>IF(Estimates!$E$14="",0,IF(N5&gt;Estimates!$D$5,0,VLOOKUP(N5,Estimates!$H$5:$I$90,2,FALSE)*Estimates!$E$14))</f>
        <v>4743.4729865256004</v>
      </c>
      <c r="O6" s="8">
        <f>IF(Estimates!$E$14="",0,IF(O5&gt;Estimates!$D$5,0,VLOOKUP(O5,Estimates!$H$5:$I$90,2,FALSE)*Estimates!$E$14))</f>
        <v>4838.3424462561115</v>
      </c>
      <c r="P6" s="8">
        <f>IF(Estimates!$E$14="",0,IF(P5&gt;Estimates!$D$5,0,VLOOKUP(P5,Estimates!$H$5:$I$90,2,FALSE)*Estimates!$E$14))</f>
        <v>4935.1092951812343</v>
      </c>
      <c r="Q6" s="8">
        <f>IF(Estimates!$E$14="",0,IF(Q5&gt;Estimates!$D$5,0,VLOOKUP(Q5,Estimates!$H$5:$I$90,2,FALSE)*Estimates!$E$14))</f>
        <v>5033.8114810848601</v>
      </c>
      <c r="R6" s="8">
        <f>IF(Estimates!$E$14="",0,IF(R5&gt;Estimates!$D$5,0,VLOOKUP(R5,Estimates!$H$5:$I$90,2,FALSE)*Estimates!$E$14))</f>
        <v>5134.4877107065568</v>
      </c>
      <c r="S6" s="8">
        <f>IF(Estimates!$E$14="",0,IF(S5&gt;Estimates!$D$5,0,VLOOKUP(S5,Estimates!$H$5:$I$90,2,FALSE)*Estimates!$E$14))</f>
        <v>5237.1774649206882</v>
      </c>
      <c r="T6" s="8">
        <f>IF(Estimates!$E$14="",0,IF(T5&gt;Estimates!$D$5,0,VLOOKUP(T5,Estimates!$H$5:$I$90,2,FALSE)*Estimates!$E$14))</f>
        <v>5341.9210142191023</v>
      </c>
      <c r="U6" s="8">
        <f>IF(Estimates!$E$14="",0,IF(U5&gt;Estimates!$D$5,0,VLOOKUP(U5,Estimates!$H$5:$I$90,2,FALSE)*Estimates!$E$14))</f>
        <v>5448.759434503485</v>
      </c>
      <c r="V6" s="8">
        <f>IF(Estimates!$E$14="",0,IF(V5&gt;Estimates!$D$5,0,VLOOKUP(V5,Estimates!$H$5:$I$90,2,FALSE)*Estimates!$E$14))</f>
        <v>5557.7346231935553</v>
      </c>
      <c r="W6" s="8">
        <f>IF(Estimates!$E$14="",0,IF(W5&gt;Estimates!$D$5,0,VLOOKUP(W5,Estimates!$H$5:$I$90,2,FALSE)*Estimates!$E$14))</f>
        <v>5668.8893156574259</v>
      </c>
      <c r="X6" s="8">
        <f>IF(Estimates!$E$14="",0,IF(X5&gt;Estimates!$D$5,0,VLOOKUP(X5,Estimates!$H$5:$I$90,2,FALSE)*Estimates!$E$14))</f>
        <v>5782.267101970574</v>
      </c>
      <c r="Y6" s="8">
        <f>IF(Estimates!$E$14="",0,IF(Y5&gt;Estimates!$D$5,0,VLOOKUP(Y5,Estimates!$H$5:$I$90,2,FALSE)*Estimates!$E$14))</f>
        <v>5897.9124440099858</v>
      </c>
      <c r="Z6" s="8">
        <f>IF(Estimates!$E$14="",0,IF(Z5&gt;Estimates!$D$5,0,VLOOKUP(Z5,Estimates!$H$5:$I$90,2,FALSE)*Estimates!$E$14))</f>
        <v>6015.8706928901847</v>
      </c>
      <c r="AA6" s="8">
        <f>IF(Estimates!$E$14="",0,IF(AA5&gt;Estimates!$D$5,0,VLOOKUP(AA5,Estimates!$H$5:$I$90,2,FALSE)*Estimates!$E$14))</f>
        <v>6136.188106747989</v>
      </c>
      <c r="AB6" s="8">
        <f>IF(Estimates!$E$14="",0,IF(AB5&gt;Estimates!$D$5,0,VLOOKUP(AB5,Estimates!$H$5:$I$90,2,FALSE)*Estimates!$E$14))</f>
        <v>6258.9118688829485</v>
      </c>
      <c r="AC6" s="8">
        <f>IF(Estimates!$E$14="",0,IF(AC5&gt;Estimates!$D$5,0,VLOOKUP(AC5,Estimates!$H$5:$I$90,2,FALSE)*Estimates!$E$14))</f>
        <v>6384.0901062606081</v>
      </c>
      <c r="AD6" s="8">
        <f>IF(Estimates!$E$14="",0,IF(AD5&gt;Estimates!$D$5,0,VLOOKUP(AD5,Estimates!$H$5:$I$90,2,FALSE)*Estimates!$E$14))</f>
        <v>6511.7719083858201</v>
      </c>
      <c r="AE6" s="8">
        <f>IF(Estimates!$E$14="",0,IF(AE5&gt;Estimates!$D$5,0,VLOOKUP(AE5,Estimates!$H$5:$I$90,2,FALSE)*Estimates!$E$14))</f>
        <v>6642.0073465535361</v>
      </c>
      <c r="AF6" s="8">
        <f>IF(Estimates!$E$14="",0,IF(AF5&gt;Estimates!$D$5,0,VLOOKUP(AF5,Estimates!$H$5:$I$90,2,FALSE)*Estimates!$E$14))</f>
        <v>6774.8474934846072</v>
      </c>
      <c r="AG6" s="8">
        <f>IF(Estimates!$E$14="",0,IF(AG5&gt;Estimates!$D$5,0,VLOOKUP(AG5,Estimates!$H$5:$I$90,2,FALSE)*Estimates!$E$14))</f>
        <v>6910.3444433543</v>
      </c>
      <c r="AH6" s="8">
        <f>IF(Estimates!$E$14="",0,IF(AH5&gt;Estimates!$D$5,0,VLOOKUP(AH5,Estimates!$H$5:$I$90,2,FALSE)*Estimates!$E$14))</f>
        <v>7048.5513322213856</v>
      </c>
      <c r="AI6" s="8">
        <f>IF(Estimates!$E$14="",0,IF(AI5&gt;Estimates!$D$5,0,VLOOKUP(AI5,Estimates!$H$5:$I$90,2,FALSE)*Estimates!$E$14))</f>
        <v>7189.5223588658137</v>
      </c>
      <c r="AJ6" s="8">
        <f>IF(Estimates!$E$14="",0,IF(AJ5&gt;Estimates!$D$5,0,VLOOKUP(AJ5,Estimates!$H$5:$I$90,2,FALSE)*Estimates!$E$14))</f>
        <v>7333.31280604313</v>
      </c>
      <c r="AK6" s="8">
        <f>IF(Estimates!$E$14="",0,IF(AK5&gt;Estimates!$D$5,0,VLOOKUP(AK5,Estimates!$H$5:$I$90,2,FALSE)*Estimates!$E$14))</f>
        <v>7479.9790621639922</v>
      </c>
      <c r="AL6" s="8">
        <f>IF(Estimates!$E$14="",0,IF(AL5&gt;Estimates!$D$5,0,VLOOKUP(AL5,Estimates!$H$5:$I$90,2,FALSE)*Estimates!$E$14))</f>
        <v>7629.5786434072716</v>
      </c>
      <c r="AM6" s="8">
        <f>IF(Estimates!$E$14="",0,IF(AM5&gt;Estimates!$D$5,0,VLOOKUP(AM5,Estimates!$H$5:$I$90,2,FALSE)*Estimates!$E$14))</f>
        <v>7782.1702162754173</v>
      </c>
      <c r="AN6" s="8">
        <f>IF(Estimates!$E$14="",0,IF(AN5&gt;Estimates!$D$5,0,VLOOKUP(AN5,Estimates!$H$5:$I$90,2,FALSE)*Estimates!$E$14))</f>
        <v>7937.8136206009249</v>
      </c>
      <c r="AO6" s="8">
        <f>IF(Estimates!$E$14="",0,IF(AO5&gt;Estimates!$D$5,0,VLOOKUP(AO5,Estimates!$H$5:$I$90,2,FALSE)*Estimates!$E$14))</f>
        <v>8096.5698930129438</v>
      </c>
      <c r="AP6" s="8">
        <f>IF(Estimates!$E$14="",0,IF(AP5&gt;Estimates!$D$5,0,VLOOKUP(AP5,Estimates!$H$5:$I$90,2,FALSE)*Estimates!$E$14))</f>
        <v>0</v>
      </c>
      <c r="AQ6" s="8">
        <f>IF(Estimates!$E$14="",0,IF(AQ5&gt;Estimates!$D$5,0,VLOOKUP(AQ5,Estimates!$H$5:$I$90,2,FALSE)*Estimates!$E$14))</f>
        <v>0</v>
      </c>
      <c r="AR6" s="8">
        <f>IF(Estimates!$E$14="",0,IF(AR5&gt;Estimates!$D$5,0,VLOOKUP(AR5,Estimates!$H$5:$I$90,2,FALSE)*Estimates!$E$14))</f>
        <v>0</v>
      </c>
      <c r="AS6" s="8">
        <f>IF(Estimates!$E$14="",0,IF(AS5&gt;Estimates!$D$5,0,VLOOKUP(AS5,Estimates!$H$5:$I$90,2,FALSE)*Estimates!$E$14))</f>
        <v>0</v>
      </c>
      <c r="AT6" s="8">
        <f>IF(Estimates!$E$14="",0,IF(AT5&gt;Estimates!$D$5,0,VLOOKUP(AT5,Estimates!$H$5:$I$90,2,FALSE)*Estimates!$E$14))</f>
        <v>0</v>
      </c>
      <c r="AU6" s="8">
        <f>IF(Estimates!$E$14="",0,IF(AU5&gt;Estimates!$D$5,0,VLOOKUP(AU5,Estimates!$H$5:$I$90,2,FALSE)*Estimates!$E$14))</f>
        <v>0</v>
      </c>
      <c r="AV6" s="8">
        <f>IF(Estimates!$E$14="",0,IF(AV5&gt;Estimates!$D$5,0,VLOOKUP(AV5,Estimates!$H$5:$I$90,2,FALSE)*Estimates!$E$14))</f>
        <v>0</v>
      </c>
      <c r="AW6" s="8">
        <f>IF(Estimates!$E$14="",0,IF(AW5&gt;Estimates!$D$5,0,VLOOKUP(AW5,Estimates!$H$5:$I$90,2,FALSE)*Estimates!$E$14))</f>
        <v>0</v>
      </c>
      <c r="AX6" s="8">
        <f>IF(Estimates!$E$14="",0,IF(AX5&gt;Estimates!$D$5,0,VLOOKUP(AX5,Estimates!$H$5:$I$90,2,FALSE)*Estimates!$E$14))</f>
        <v>0</v>
      </c>
      <c r="AY6" s="8">
        <f>IF(Estimates!$E$14="",0,IF(AY5&gt;Estimates!$D$5,0,VLOOKUP(AY5,Estimates!$H$5:$I$90,2,FALSE)*Estimates!$E$14))</f>
        <v>0</v>
      </c>
      <c r="AZ6" s="8">
        <f>IF(Estimates!$E$14="",0,IF(AZ5&gt;Estimates!$D$5,0,VLOOKUP(AZ5,Estimates!$H$5:$I$90,2,FALSE)*Estimates!$E$14))</f>
        <v>0</v>
      </c>
      <c r="BA6" s="8">
        <f>IF(Estimates!$E$14="",0,IF(BA5&gt;Estimates!$D$5,0,VLOOKUP(BA5,Estimates!$H$5:$I$90,2,FALSE)*Estimates!$E$14))</f>
        <v>0</v>
      </c>
      <c r="BB6" s="8">
        <f>IF(Estimates!$E$14="",0,IF(BB5&gt;Estimates!$D$5,0,VLOOKUP(BB5,Estimates!$H$5:$I$90,2,FALSE)*Estimates!$E$14))</f>
        <v>0</v>
      </c>
      <c r="BC6" s="8">
        <f>IF(Estimates!$E$14="",0,IF(BC5&gt;Estimates!$D$5,0,VLOOKUP(BC5,Estimates!$H$5:$I$90,2,FALSE)*Estimates!$E$14))</f>
        <v>0</v>
      </c>
      <c r="BD6" s="8">
        <f>IF(Estimates!$E$14="",0,IF(BD5&gt;Estimates!$D$5,0,VLOOKUP(BD5,Estimates!$H$5:$I$90,2,FALSE)*Estimates!$E$14))</f>
        <v>0</v>
      </c>
      <c r="BE6" s="8">
        <f>IF(Estimates!$E$14="",0,IF(BE5&gt;Estimates!$D$5,0,VLOOKUP(BE5,Estimates!$H$5:$I$90,2,FALSE)*Estimates!$E$14))</f>
        <v>0</v>
      </c>
      <c r="BF6" s="8">
        <f>IF(Estimates!$E$14="",0,IF(BF5&gt;Estimates!$D$5,0,VLOOKUP(BF5,Estimates!$H$5:$I$90,2,FALSE)*Estimates!$E$14))</f>
        <v>0</v>
      </c>
      <c r="BG6" s="8">
        <f>IF(Estimates!$E$14="",0,IF(BG5&gt;Estimates!$D$5,0,VLOOKUP(BG5,Estimates!$H$5:$I$90,2,FALSE)*Estimates!$E$14))</f>
        <v>0</v>
      </c>
      <c r="BH6" s="8">
        <f>IF(Estimates!$E$14="",0,IF(BH5&gt;Estimates!$D$5,0,VLOOKUP(BH5,Estimates!$H$5:$I$90,2,FALSE)*Estimates!$E$14))</f>
        <v>0</v>
      </c>
      <c r="BI6" s="8">
        <f>IF(Estimates!$E$14="",0,IF(BI5&gt;Estimates!$D$5,0,VLOOKUP(BI5,Estimates!$H$5:$I$90,2,FALSE)*Estimates!$E$14))</f>
        <v>0</v>
      </c>
      <c r="BJ6" s="8">
        <f>IF(Estimates!$E$14="",0,IF(BJ5&gt;Estimates!$D$5,0,VLOOKUP(BJ5,Estimates!$H$5:$I$90,2,FALSE)*Estimates!$E$14))</f>
        <v>0</v>
      </c>
      <c r="BK6" s="8">
        <f>IF(Estimates!$E$14="",0,IF(BK5&gt;Estimates!$D$5,0,VLOOKUP(BK5,Estimates!$H$5:$I$90,2,FALSE)*Estimates!$E$14))</f>
        <v>0</v>
      </c>
      <c r="BL6" s="8">
        <f>IF(Estimates!$E$14="",0,IF(BL5&gt;Estimates!$D$5,0,VLOOKUP(BL5,Estimates!$H$5:$I$90,2,FALSE)*Estimates!$E$14))</f>
        <v>0</v>
      </c>
      <c r="BM6" s="8">
        <f>IF(Estimates!$E$14="",0,IF(BM5&gt;Estimates!$D$5,0,VLOOKUP(BM5,Estimates!$H$5:$I$90,2,FALSE)*Estimates!$E$14))</f>
        <v>0</v>
      </c>
      <c r="BN6" s="8">
        <f>IF(Estimates!$E$14="",0,IF(BN5&gt;Estimates!$D$5,0,VLOOKUP(BN5,Estimates!$H$5:$I$90,2,FALSE)*Estimates!$E$14))</f>
        <v>0</v>
      </c>
      <c r="BO6" s="8">
        <f>IF(Estimates!$E$14="",0,IF(BO5&gt;Estimates!$D$5,0,VLOOKUP(BO5,Estimates!$H$5:$I$90,2,FALSE)*Estimates!$E$14))</f>
        <v>0</v>
      </c>
      <c r="BP6" s="8">
        <f>IF(Estimates!$E$14="",0,IF(BP5&gt;Estimates!$D$5,0,VLOOKUP(BP5,Estimates!$H$5:$I$90,2,FALSE)*Estimates!$E$14))</f>
        <v>0</v>
      </c>
      <c r="BQ6" s="8">
        <f>IF(Estimates!$E$14="",0,IF(BQ5&gt;Estimates!$D$5,0,VLOOKUP(BQ5,Estimates!$H$5:$I$90,2,FALSE)*Estimates!$E$14))</f>
        <v>0</v>
      </c>
      <c r="BR6" s="8">
        <f>IF(Estimates!$E$14="",0,IF(BR5&gt;Estimates!$D$5,0,VLOOKUP(BR5,Estimates!$H$5:$I$90,2,FALSE)*Estimates!$E$14))</f>
        <v>0</v>
      </c>
      <c r="BS6" s="8">
        <f>IF(Estimates!$E$14="",0,IF(BS5&gt;Estimates!$D$5,0,VLOOKUP(BS5,Estimates!$H$5:$I$90,2,FALSE)*Estimates!$E$14))</f>
        <v>0</v>
      </c>
      <c r="BT6" s="8">
        <f>IF(Estimates!$E$14="",0,IF(BT5&gt;Estimates!$D$5,0,VLOOKUP(BT5,Estimates!$H$5:$I$90,2,FALSE)*Estimates!$E$14))</f>
        <v>0</v>
      </c>
      <c r="BU6" s="8">
        <f>IF(Estimates!$E$14="",0,IF(BU5&gt;Estimates!$D$5,0,VLOOKUP(BU5,Estimates!$H$5:$I$90,2,FALSE)*Estimates!$E$14))</f>
        <v>0</v>
      </c>
      <c r="BV6" s="8">
        <f>IF(Estimates!$E$14="",0,IF(BV5&gt;Estimates!$D$5,0,VLOOKUP(BV5,Estimates!$H$5:$I$90,2,FALSE)*Estimates!$E$14))</f>
        <v>0</v>
      </c>
      <c r="BW6" s="8">
        <f>IF(Estimates!$E$14="",0,IF(BW5&gt;Estimates!$D$5,0,VLOOKUP(BW5,Estimates!$H$5:$I$90,2,FALSE)*Estimates!$E$14))</f>
        <v>0</v>
      </c>
      <c r="BX6" s="8">
        <f>IF(Estimates!$E$14="",0,IF(BX5&gt;Estimates!$D$5,0,VLOOKUP(BX5,Estimates!$H$5:$I$90,2,FALSE)*Estimates!$E$14))</f>
        <v>0</v>
      </c>
      <c r="BY6" s="8">
        <f>IF(Estimates!$E$14="",0,IF(BY5&gt;Estimates!$D$5,0,VLOOKUP(BY5,Estimates!$H$5:$I$90,2,FALSE)*Estimates!$E$14))</f>
        <v>0</v>
      </c>
      <c r="BZ6" s="8">
        <f>IF(Estimates!$E$14="",0,IF(BZ5&gt;Estimates!$D$5,0,VLOOKUP(BZ5,Estimates!$H$5:$I$90,2,FALSE)*Estimates!$E$14))</f>
        <v>0</v>
      </c>
      <c r="CA6" s="8">
        <f>IF(Estimates!$E$14="",0,IF(CA5&gt;Estimates!$D$5,0,VLOOKUP(CA5,Estimates!$H$5:$I$90,2,FALSE)*Estimates!$E$14))</f>
        <v>0</v>
      </c>
      <c r="CB6" s="8">
        <f>IF(Estimates!$E$14="",0,IF(CB5&gt;Estimates!$D$5,0,VLOOKUP(CB5,Estimates!$H$5:$I$90,2,FALSE)*Estimates!$E$14))</f>
        <v>0</v>
      </c>
      <c r="CC6" s="8">
        <f>IF(Estimates!$E$14="",0,IF(CC5&gt;Estimates!$D$5,0,VLOOKUP(CC5,Estimates!$H$5:$I$90,2,FALSE)*Estimates!$E$14))</f>
        <v>0</v>
      </c>
      <c r="CD6" s="8">
        <f>IF(Estimates!$E$14="",0,IF(CD5&gt;Estimates!$D$5,0,VLOOKUP(CD5,Estimates!$H$5:$I$90,2,FALSE)*Estimates!$E$14))</f>
        <v>0</v>
      </c>
      <c r="CE6" s="8">
        <f>IF(Estimates!$E$14="",0,IF(CE5&gt;Estimates!$D$5,0,VLOOKUP(CE5,Estimates!$H$5:$I$90,2,FALSE)*Estimates!$E$14))</f>
        <v>0</v>
      </c>
      <c r="CF6" s="8">
        <f>IF(Estimates!$E$14="",0,IF(CF5&gt;Estimates!$D$5,0,VLOOKUP(CF5,Estimates!$H$5:$I$90,2,FALSE)*Estimates!$E$14))</f>
        <v>0</v>
      </c>
      <c r="CG6" s="8">
        <f>IF(Estimates!$E$14="",0,IF(CG5&gt;Estimates!$D$5,0,VLOOKUP(CG5,Estimates!$H$5:$I$90,2,FALSE)*Estimates!$E$14))</f>
        <v>0</v>
      </c>
      <c r="CH6" s="8">
        <f>IF(Estimates!$E$14="",0,IF(CH5&gt;Estimates!$D$5,0,VLOOKUP(CH5,Estimates!$H$5:$I$90,2,FALSE)*Estimates!$E$14))</f>
        <v>0</v>
      </c>
      <c r="CI6" s="8">
        <f>IF(Estimates!$E$14="",0,IF(CI5&gt;Estimates!$D$5,0,VLOOKUP(CI5,Estimates!$H$5:$I$90,2,FALSE)*Estimates!$E$14))</f>
        <v>0</v>
      </c>
      <c r="CJ6" s="8">
        <f>IF(Estimates!$E$14="",0,IF(CJ5&gt;Estimates!$D$5,0,VLOOKUP(CJ5,Estimates!$H$5:$I$90,2,FALSE)*Estimates!$E$14))</f>
        <v>0</v>
      </c>
    </row>
    <row r="7" spans="2:88" x14ac:dyDescent="0.3">
      <c r="B7" s="1" t="s">
        <v>8</v>
      </c>
      <c r="C7" s="8">
        <f>IF(Estimates!$E$17="",0,IF(C5&gt;Estimates!$D$5,0,VLOOKUP(C5,Estimates!$H$5:$I$90,2,FALSE)*Estimates!$E$17))</f>
        <v>4905</v>
      </c>
      <c r="D7" s="8">
        <f>IF(Estimates!$E$17="",0,IF(D5&gt;Estimates!$D$5,0,VLOOKUP(D5,Estimates!$H$5:$I$90,2,FALSE)*Estimates!$E$17))</f>
        <v>5003.0999999999995</v>
      </c>
      <c r="E7" s="8">
        <f>IF(Estimates!$E$17="",0,IF(E5&gt;Estimates!$D$5,0,VLOOKUP(E5,Estimates!$H$5:$I$90,2,FALSE)*Estimates!$E$17))</f>
        <v>5103.1620000000003</v>
      </c>
      <c r="F7" s="8">
        <f>IF(Estimates!$E$17="",0,IF(F5&gt;Estimates!$D$5,0,VLOOKUP(F5,Estimates!$H$5:$I$90,2,FALSE)*Estimates!$E$17))</f>
        <v>5205.2252399999998</v>
      </c>
      <c r="G7" s="8">
        <f>IF(Estimates!$E$17="",0,IF(G5&gt;Estimates!$D$5,0,VLOOKUP(G5,Estimates!$H$5:$I$90,2,FALSE)*Estimates!$E$17))</f>
        <v>5309.3297448000003</v>
      </c>
      <c r="H7" s="8">
        <f>IF(Estimates!$E$17="",0,IF(H5&gt;Estimates!$D$5,0,VLOOKUP(H5,Estimates!$H$5:$I$90,2,FALSE)*Estimates!$E$17))</f>
        <v>5415.5163396960006</v>
      </c>
      <c r="I7" s="8">
        <f>IF(Estimates!$E$17="",0,IF(I5&gt;Estimates!$D$5,0,VLOOKUP(I5,Estimates!$H$5:$I$90,2,FALSE)*Estimates!$E$17))</f>
        <v>5523.8266664899202</v>
      </c>
      <c r="J7" s="8">
        <f>IF(Estimates!$E$17="",0,IF(J5&gt;Estimates!$D$5,0,VLOOKUP(J5,Estimates!$H$5:$I$90,2,FALSE)*Estimates!$E$17))</f>
        <v>5634.3031998197193</v>
      </c>
      <c r="K7" s="8">
        <f>IF(Estimates!$E$17="",0,IF(K5&gt;Estimates!$D$5,0,VLOOKUP(K5,Estimates!$H$5:$I$90,2,FALSE)*Estimates!$E$17))</f>
        <v>5746.9892638161136</v>
      </c>
      <c r="L7" s="8">
        <f>IF(Estimates!$E$17="",0,IF(L5&gt;Estimates!$D$5,0,VLOOKUP(L5,Estimates!$H$5:$I$90,2,FALSE)*Estimates!$E$17))</f>
        <v>5861.9290490924359</v>
      </c>
      <c r="M7" s="8">
        <f>IF(Estimates!$E$17="",0,IF(M5&gt;Estimates!$D$5,0,VLOOKUP(M5,Estimates!$H$5:$I$90,2,FALSE)*Estimates!$E$17))</f>
        <v>5979.1676300742847</v>
      </c>
      <c r="N7" s="8">
        <f>IF(Estimates!$E$17="",0,IF(N5&gt;Estimates!$D$5,0,VLOOKUP(N5,Estimates!$H$5:$I$90,2,FALSE)*Estimates!$E$17))</f>
        <v>6098.7509826757714</v>
      </c>
      <c r="O7" s="8">
        <f>IF(Estimates!$E$17="",0,IF(O5&gt;Estimates!$D$5,0,VLOOKUP(O5,Estimates!$H$5:$I$90,2,FALSE)*Estimates!$E$17))</f>
        <v>6220.7260023292856</v>
      </c>
      <c r="P7" s="8">
        <f>IF(Estimates!$E$17="",0,IF(P5&gt;Estimates!$D$5,0,VLOOKUP(P5,Estimates!$H$5:$I$90,2,FALSE)*Estimates!$E$17))</f>
        <v>6345.140522375872</v>
      </c>
      <c r="Q7" s="8">
        <f>IF(Estimates!$E$17="",0,IF(Q5&gt;Estimates!$D$5,0,VLOOKUP(Q5,Estimates!$H$5:$I$90,2,FALSE)*Estimates!$E$17))</f>
        <v>6472.0433328233903</v>
      </c>
      <c r="R7" s="8">
        <f>IF(Estimates!$E$17="",0,IF(R5&gt;Estimates!$D$5,0,VLOOKUP(R5,Estimates!$H$5:$I$90,2,FALSE)*Estimates!$E$17))</f>
        <v>6601.484199479858</v>
      </c>
      <c r="S7" s="8">
        <f>IF(Estimates!$E$17="",0,IF(S5&gt;Estimates!$D$5,0,VLOOKUP(S5,Estimates!$H$5:$I$90,2,FALSE)*Estimates!$E$17))</f>
        <v>6733.5138834694553</v>
      </c>
      <c r="T7" s="8">
        <f>IF(Estimates!$E$17="",0,IF(T5&gt;Estimates!$D$5,0,VLOOKUP(T5,Estimates!$H$5:$I$90,2,FALSE)*Estimates!$E$17))</f>
        <v>6868.1841611388454</v>
      </c>
      <c r="U7" s="8">
        <f>IF(Estimates!$E$17="",0,IF(U5&gt;Estimates!$D$5,0,VLOOKUP(U5,Estimates!$H$5:$I$90,2,FALSE)*Estimates!$E$17))</f>
        <v>7005.547844361623</v>
      </c>
      <c r="V7" s="8">
        <f>IF(Estimates!$E$17="",0,IF(V5&gt;Estimates!$D$5,0,VLOOKUP(V5,Estimates!$H$5:$I$90,2,FALSE)*Estimates!$E$17))</f>
        <v>7145.6588012488555</v>
      </c>
      <c r="W7" s="8">
        <f>IF(Estimates!$E$17="",0,IF(W5&gt;Estimates!$D$5,0,VLOOKUP(W5,Estimates!$H$5:$I$90,2,FALSE)*Estimates!$E$17))</f>
        <v>7288.5719772738321</v>
      </c>
      <c r="X7" s="8">
        <f>IF(Estimates!$E$17="",0,IF(X5&gt;Estimates!$D$5,0,VLOOKUP(X5,Estimates!$H$5:$I$90,2,FALSE)*Estimates!$E$17))</f>
        <v>7434.3434168193089</v>
      </c>
      <c r="Y7" s="8">
        <f>IF(Estimates!$E$17="",0,IF(Y5&gt;Estimates!$D$5,0,VLOOKUP(Y5,Estimates!$H$5:$I$90,2,FALSE)*Estimates!$E$17))</f>
        <v>7583.0302851556944</v>
      </c>
      <c r="Z7" s="8">
        <f>IF(Estimates!$E$17="",0,IF(Z5&gt;Estimates!$D$5,0,VLOOKUP(Z5,Estimates!$H$5:$I$90,2,FALSE)*Estimates!$E$17))</f>
        <v>7734.6908908588084</v>
      </c>
      <c r="AA7" s="8">
        <f>IF(Estimates!$E$17="",0,IF(AA5&gt;Estimates!$D$5,0,VLOOKUP(AA5,Estimates!$H$5:$I$90,2,FALSE)*Estimates!$E$17))</f>
        <v>7889.3847086759852</v>
      </c>
      <c r="AB7" s="8">
        <f>IF(Estimates!$E$17="",0,IF(AB5&gt;Estimates!$D$5,0,VLOOKUP(AB5,Estimates!$H$5:$I$90,2,FALSE)*Estimates!$E$17))</f>
        <v>8047.1724028495046</v>
      </c>
      <c r="AC7" s="8">
        <f>IF(Estimates!$E$17="",0,IF(AC5&gt;Estimates!$D$5,0,VLOOKUP(AC5,Estimates!$H$5:$I$90,2,FALSE)*Estimates!$E$17))</f>
        <v>8208.1158509064953</v>
      </c>
      <c r="AD7" s="8">
        <f>IF(Estimates!$E$17="",0,IF(AD5&gt;Estimates!$D$5,0,VLOOKUP(AD5,Estimates!$H$5:$I$90,2,FALSE)*Estimates!$E$17))</f>
        <v>8372.2781679246236</v>
      </c>
      <c r="AE7" s="8">
        <f>IF(Estimates!$E$17="",0,IF(AE5&gt;Estimates!$D$5,0,VLOOKUP(AE5,Estimates!$H$5:$I$90,2,FALSE)*Estimates!$E$17))</f>
        <v>8539.7237312831166</v>
      </c>
      <c r="AF7" s="8">
        <f>IF(Estimates!$E$17="",0,IF(AF5&gt;Estimates!$D$5,0,VLOOKUP(AF5,Estimates!$H$5:$I$90,2,FALSE)*Estimates!$E$17))</f>
        <v>8710.5182059087801</v>
      </c>
      <c r="AG7" s="8">
        <f>IF(Estimates!$E$17="",0,IF(AG5&gt;Estimates!$D$5,0,VLOOKUP(AG5,Estimates!$H$5:$I$90,2,FALSE)*Estimates!$E$17))</f>
        <v>8884.7285700269549</v>
      </c>
      <c r="AH7" s="8">
        <f>IF(Estimates!$E$17="",0,IF(AH5&gt;Estimates!$D$5,0,VLOOKUP(AH5,Estimates!$H$5:$I$90,2,FALSE)*Estimates!$E$17))</f>
        <v>9062.4231414274946</v>
      </c>
      <c r="AI7" s="8">
        <f>IF(Estimates!$E$17="",0,IF(AI5&gt;Estimates!$D$5,0,VLOOKUP(AI5,Estimates!$H$5:$I$90,2,FALSE)*Estimates!$E$17))</f>
        <v>9243.6716042560456</v>
      </c>
      <c r="AJ7" s="8">
        <f>IF(Estimates!$E$17="",0,IF(AJ5&gt;Estimates!$D$5,0,VLOOKUP(AJ5,Estimates!$H$5:$I$90,2,FALSE)*Estimates!$E$17))</f>
        <v>9428.5450363411655</v>
      </c>
      <c r="AK7" s="8">
        <f>IF(Estimates!$E$17="",0,IF(AK5&gt;Estimates!$D$5,0,VLOOKUP(AK5,Estimates!$H$5:$I$90,2,FALSE)*Estimates!$E$17))</f>
        <v>9617.1159370679889</v>
      </c>
      <c r="AL7" s="8">
        <f>IF(Estimates!$E$17="",0,IF(AL5&gt;Estimates!$D$5,0,VLOOKUP(AL5,Estimates!$H$5:$I$90,2,FALSE)*Estimates!$E$17))</f>
        <v>9809.458255809348</v>
      </c>
      <c r="AM7" s="8">
        <f>IF(Estimates!$E$17="",0,IF(AM5&gt;Estimates!$D$5,0,VLOOKUP(AM5,Estimates!$H$5:$I$90,2,FALSE)*Estimates!$E$17))</f>
        <v>10005.647420925536</v>
      </c>
      <c r="AN7" s="8">
        <f>IF(Estimates!$E$17="",0,IF(AN5&gt;Estimates!$D$5,0,VLOOKUP(AN5,Estimates!$H$5:$I$90,2,FALSE)*Estimates!$E$17))</f>
        <v>10205.760369344045</v>
      </c>
      <c r="AO7" s="8">
        <f>IF(Estimates!$E$17="",0,IF(AO5&gt;Estimates!$D$5,0,VLOOKUP(AO5,Estimates!$H$5:$I$90,2,FALSE)*Estimates!$E$17))</f>
        <v>10409.875576730927</v>
      </c>
      <c r="AP7" s="8">
        <f>IF(Estimates!$E$17="",0,IF(AP5&gt;Estimates!$D$5,0,VLOOKUP(AP5,Estimates!$H$5:$I$90,2,FALSE)*Estimates!$E$17))</f>
        <v>0</v>
      </c>
      <c r="AQ7" s="8">
        <f>IF(Estimates!$E$17="",0,IF(AQ5&gt;Estimates!$D$5,0,VLOOKUP(AQ5,Estimates!$H$5:$I$90,2,FALSE)*Estimates!$E$17))</f>
        <v>0</v>
      </c>
      <c r="AR7" s="8">
        <f>IF(Estimates!$E$17="",0,IF(AR5&gt;Estimates!$D$5,0,VLOOKUP(AR5,Estimates!$H$5:$I$90,2,FALSE)*Estimates!$E$17))</f>
        <v>0</v>
      </c>
      <c r="AS7" s="8">
        <f>IF(Estimates!$E$17="",0,IF(AS5&gt;Estimates!$D$5,0,VLOOKUP(AS5,Estimates!$H$5:$I$90,2,FALSE)*Estimates!$E$17))</f>
        <v>0</v>
      </c>
      <c r="AT7" s="8">
        <f>IF(Estimates!$E$17="",0,IF(AT5&gt;Estimates!$D$5,0,VLOOKUP(AT5,Estimates!$H$5:$I$90,2,FALSE)*Estimates!$E$17))</f>
        <v>0</v>
      </c>
      <c r="AU7" s="8">
        <f>IF(Estimates!$E$17="",0,IF(AU5&gt;Estimates!$D$5,0,VLOOKUP(AU5,Estimates!$H$5:$I$90,2,FALSE)*Estimates!$E$17))</f>
        <v>0</v>
      </c>
      <c r="AV7" s="8">
        <f>IF(Estimates!$E$17="",0,IF(AV5&gt;Estimates!$D$5,0,VLOOKUP(AV5,Estimates!$H$5:$I$90,2,FALSE)*Estimates!$E$17))</f>
        <v>0</v>
      </c>
      <c r="AW7" s="8">
        <f>IF(Estimates!$E$17="",0,IF(AW5&gt;Estimates!$D$5,0,VLOOKUP(AW5,Estimates!$H$5:$I$90,2,FALSE)*Estimates!$E$17))</f>
        <v>0</v>
      </c>
      <c r="AX7" s="8">
        <f>IF(Estimates!$E$17="",0,IF(AX5&gt;Estimates!$D$5,0,VLOOKUP(AX5,Estimates!$H$5:$I$90,2,FALSE)*Estimates!$E$17))</f>
        <v>0</v>
      </c>
      <c r="AY7" s="8">
        <f>IF(Estimates!$E$17="",0,IF(AY5&gt;Estimates!$D$5,0,VLOOKUP(AY5,Estimates!$H$5:$I$90,2,FALSE)*Estimates!$E$17))</f>
        <v>0</v>
      </c>
      <c r="AZ7" s="8">
        <f>IF(Estimates!$E$17="",0,IF(AZ5&gt;Estimates!$D$5,0,VLOOKUP(AZ5,Estimates!$H$5:$I$90,2,FALSE)*Estimates!$E$17))</f>
        <v>0</v>
      </c>
      <c r="BA7" s="8">
        <f>IF(Estimates!$E$17="",0,IF(BA5&gt;Estimates!$D$5,0,VLOOKUP(BA5,Estimates!$H$5:$I$90,2,FALSE)*Estimates!$E$17))</f>
        <v>0</v>
      </c>
      <c r="BB7" s="8">
        <f>IF(Estimates!$E$17="",0,IF(BB5&gt;Estimates!$D$5,0,VLOOKUP(BB5,Estimates!$H$5:$I$90,2,FALSE)*Estimates!$E$17))</f>
        <v>0</v>
      </c>
      <c r="BC7" s="8">
        <f>IF(Estimates!$E$17="",0,IF(BC5&gt;Estimates!$D$5,0,VLOOKUP(BC5,Estimates!$H$5:$I$90,2,FALSE)*Estimates!$E$17))</f>
        <v>0</v>
      </c>
      <c r="BD7" s="8">
        <f>IF(Estimates!$E$17="",0,IF(BD5&gt;Estimates!$D$5,0,VLOOKUP(BD5,Estimates!$H$5:$I$90,2,FALSE)*Estimates!$E$17))</f>
        <v>0</v>
      </c>
      <c r="BE7" s="8">
        <f>IF(Estimates!$E$17="",0,IF(BE5&gt;Estimates!$D$5,0,VLOOKUP(BE5,Estimates!$H$5:$I$90,2,FALSE)*Estimates!$E$17))</f>
        <v>0</v>
      </c>
      <c r="BF7" s="8">
        <f>IF(Estimates!$E$17="",0,IF(BF5&gt;Estimates!$D$5,0,VLOOKUP(BF5,Estimates!$H$5:$I$90,2,FALSE)*Estimates!$E$17))</f>
        <v>0</v>
      </c>
      <c r="BG7" s="8">
        <f>IF(Estimates!$E$17="",0,IF(BG5&gt;Estimates!$D$5,0,VLOOKUP(BG5,Estimates!$H$5:$I$90,2,FALSE)*Estimates!$E$17))</f>
        <v>0</v>
      </c>
      <c r="BH7" s="8">
        <f>IF(Estimates!$E$17="",0,IF(BH5&gt;Estimates!$D$5,0,VLOOKUP(BH5,Estimates!$H$5:$I$90,2,FALSE)*Estimates!$E$17))</f>
        <v>0</v>
      </c>
      <c r="BI7" s="8">
        <f>IF(Estimates!$E$17="",0,IF(BI5&gt;Estimates!$D$5,0,VLOOKUP(BI5,Estimates!$H$5:$I$90,2,FALSE)*Estimates!$E$17))</f>
        <v>0</v>
      </c>
      <c r="BJ7" s="8">
        <f>IF(Estimates!$E$17="",0,IF(BJ5&gt;Estimates!$D$5,0,VLOOKUP(BJ5,Estimates!$H$5:$I$90,2,FALSE)*Estimates!$E$17))</f>
        <v>0</v>
      </c>
      <c r="BK7" s="8">
        <f>IF(Estimates!$E$17="",0,IF(BK5&gt;Estimates!$D$5,0,VLOOKUP(BK5,Estimates!$H$5:$I$90,2,FALSE)*Estimates!$E$17))</f>
        <v>0</v>
      </c>
      <c r="BL7" s="8">
        <f>IF(Estimates!$E$17="",0,IF(BL5&gt;Estimates!$D$5,0,VLOOKUP(BL5,Estimates!$H$5:$I$90,2,FALSE)*Estimates!$E$17))</f>
        <v>0</v>
      </c>
      <c r="BM7" s="8">
        <f>IF(Estimates!$E$17="",0,IF(BM5&gt;Estimates!$D$5,0,VLOOKUP(BM5,Estimates!$H$5:$I$90,2,FALSE)*Estimates!$E$17))</f>
        <v>0</v>
      </c>
      <c r="BN7" s="8">
        <f>IF(Estimates!$E$17="",0,IF(BN5&gt;Estimates!$D$5,0,VLOOKUP(BN5,Estimates!$H$5:$I$90,2,FALSE)*Estimates!$E$17))</f>
        <v>0</v>
      </c>
      <c r="BO7" s="8">
        <f>IF(Estimates!$E$17="",0,IF(BO5&gt;Estimates!$D$5,0,VLOOKUP(BO5,Estimates!$H$5:$I$90,2,FALSE)*Estimates!$E$17))</f>
        <v>0</v>
      </c>
      <c r="BP7" s="8">
        <f>IF(Estimates!$E$17="",0,IF(BP5&gt;Estimates!$D$5,0,VLOOKUP(BP5,Estimates!$H$5:$I$90,2,FALSE)*Estimates!$E$17))</f>
        <v>0</v>
      </c>
      <c r="BQ7" s="8">
        <f>IF(Estimates!$E$17="",0,IF(BQ5&gt;Estimates!$D$5,0,VLOOKUP(BQ5,Estimates!$H$5:$I$90,2,FALSE)*Estimates!$E$17))</f>
        <v>0</v>
      </c>
      <c r="BR7" s="8">
        <f>IF(Estimates!$E$17="",0,IF(BR5&gt;Estimates!$D$5,0,VLOOKUP(BR5,Estimates!$H$5:$I$90,2,FALSE)*Estimates!$E$17))</f>
        <v>0</v>
      </c>
      <c r="BS7" s="8">
        <f>IF(Estimates!$E$17="",0,IF(BS5&gt;Estimates!$D$5,0,VLOOKUP(BS5,Estimates!$H$5:$I$90,2,FALSE)*Estimates!$E$17))</f>
        <v>0</v>
      </c>
      <c r="BT7" s="8">
        <f>IF(Estimates!$E$17="",0,IF(BT5&gt;Estimates!$D$5,0,VLOOKUP(BT5,Estimates!$H$5:$I$90,2,FALSE)*Estimates!$E$17))</f>
        <v>0</v>
      </c>
      <c r="BU7" s="8">
        <f>IF(Estimates!$E$17="",0,IF(BU5&gt;Estimates!$D$5,0,VLOOKUP(BU5,Estimates!$H$5:$I$90,2,FALSE)*Estimates!$E$17))</f>
        <v>0</v>
      </c>
      <c r="BV7" s="8">
        <f>IF(Estimates!$E$17="",0,IF(BV5&gt;Estimates!$D$5,0,VLOOKUP(BV5,Estimates!$H$5:$I$90,2,FALSE)*Estimates!$E$17))</f>
        <v>0</v>
      </c>
      <c r="BW7" s="8">
        <f>IF(Estimates!$E$17="",0,IF(BW5&gt;Estimates!$D$5,0,VLOOKUP(BW5,Estimates!$H$5:$I$90,2,FALSE)*Estimates!$E$17))</f>
        <v>0</v>
      </c>
      <c r="BX7" s="8">
        <f>IF(Estimates!$E$17="",0,IF(BX5&gt;Estimates!$D$5,0,VLOOKUP(BX5,Estimates!$H$5:$I$90,2,FALSE)*Estimates!$E$17))</f>
        <v>0</v>
      </c>
      <c r="BY7" s="8">
        <f>IF(Estimates!$E$17="",0,IF(BY5&gt;Estimates!$D$5,0,VLOOKUP(BY5,Estimates!$H$5:$I$90,2,FALSE)*Estimates!$E$17))</f>
        <v>0</v>
      </c>
      <c r="BZ7" s="8">
        <f>IF(Estimates!$E$17="",0,IF(BZ5&gt;Estimates!$D$5,0,VLOOKUP(BZ5,Estimates!$H$5:$I$90,2,FALSE)*Estimates!$E$17))</f>
        <v>0</v>
      </c>
      <c r="CA7" s="8">
        <f>IF(Estimates!$E$17="",0,IF(CA5&gt;Estimates!$D$5,0,VLOOKUP(CA5,Estimates!$H$5:$I$90,2,FALSE)*Estimates!$E$17))</f>
        <v>0</v>
      </c>
      <c r="CB7" s="8">
        <f>IF(Estimates!$E$17="",0,IF(CB5&gt;Estimates!$D$5,0,VLOOKUP(CB5,Estimates!$H$5:$I$90,2,FALSE)*Estimates!$E$17))</f>
        <v>0</v>
      </c>
      <c r="CC7" s="8">
        <f>IF(Estimates!$E$17="",0,IF(CC5&gt;Estimates!$D$5,0,VLOOKUP(CC5,Estimates!$H$5:$I$90,2,FALSE)*Estimates!$E$17))</f>
        <v>0</v>
      </c>
      <c r="CD7" s="8">
        <f>IF(Estimates!$E$17="",0,IF(CD5&gt;Estimates!$D$5,0,VLOOKUP(CD5,Estimates!$H$5:$I$90,2,FALSE)*Estimates!$E$17))</f>
        <v>0</v>
      </c>
      <c r="CE7" s="8">
        <f>IF(Estimates!$E$17="",0,IF(CE5&gt;Estimates!$D$5,0,VLOOKUP(CE5,Estimates!$H$5:$I$90,2,FALSE)*Estimates!$E$17))</f>
        <v>0</v>
      </c>
      <c r="CF7" s="8">
        <f>IF(Estimates!$E$17="",0,IF(CF5&gt;Estimates!$D$5,0,VLOOKUP(CF5,Estimates!$H$5:$I$90,2,FALSE)*Estimates!$E$17))</f>
        <v>0</v>
      </c>
      <c r="CG7" s="8">
        <f>IF(Estimates!$E$17="",0,IF(CG5&gt;Estimates!$D$5,0,VLOOKUP(CG5,Estimates!$H$5:$I$90,2,FALSE)*Estimates!$E$17))</f>
        <v>0</v>
      </c>
      <c r="CH7" s="8">
        <f>IF(Estimates!$E$17="",0,IF(CH5&gt;Estimates!$D$5,0,VLOOKUP(CH5,Estimates!$H$5:$I$90,2,FALSE)*Estimates!$E$17))</f>
        <v>0</v>
      </c>
      <c r="CI7" s="8">
        <f>IF(Estimates!$E$17="",0,IF(CI5&gt;Estimates!$D$5,0,VLOOKUP(CI5,Estimates!$H$5:$I$90,2,FALSE)*Estimates!$E$17))</f>
        <v>0</v>
      </c>
      <c r="CJ7" s="8">
        <f>IF(Estimates!$E$17="",0,IF(CJ5&gt;Estimates!$D$5,0,VLOOKUP(CJ5,Estimates!$H$5:$I$90,2,FALSE)*Estimates!$E$17))</f>
        <v>0</v>
      </c>
    </row>
    <row r="8" spans="2:88" x14ac:dyDescent="0.3">
      <c r="B8" s="1" t="s">
        <v>4</v>
      </c>
      <c r="C8" s="8">
        <f>IF(C3="","",C3*Estimates!$E$13)</f>
        <v>1125.0000000000002</v>
      </c>
      <c r="D8" s="8">
        <f>IF(D3="","",IF(C10&lt;100,0,D3*C10))</f>
        <v>1813.6850000000002</v>
      </c>
      <c r="E8" s="8">
        <f t="shared" ref="E8:BP8" si="4">IF(E3="","",IF(D10&lt;100,0,E3*D10))</f>
        <v>2595.3752050000003</v>
      </c>
      <c r="F8" s="8">
        <f t="shared" si="4"/>
        <v>3447.1146189650012</v>
      </c>
      <c r="G8" s="8">
        <f t="shared" si="4"/>
        <v>4374.2765506294463</v>
      </c>
      <c r="H8" s="8">
        <f t="shared" si="4"/>
        <v>5382.6317545949969</v>
      </c>
      <c r="I8" s="8">
        <f t="shared" si="4"/>
        <v>6123.3979570522506</v>
      </c>
      <c r="J8" s="8">
        <f t="shared" si="4"/>
        <v>7223.5018205116194</v>
      </c>
      <c r="K8" s="8">
        <f t="shared" si="4"/>
        <v>8413.0646386381413</v>
      </c>
      <c r="L8" s="8">
        <f t="shared" si="4"/>
        <v>9698.530115065616</v>
      </c>
      <c r="M8" s="8">
        <f t="shared" si="4"/>
        <v>11086.791989693815</v>
      </c>
      <c r="N8" s="8">
        <f t="shared" si="4"/>
        <v>11855.646927164256</v>
      </c>
      <c r="O8" s="8">
        <f t="shared" si="4"/>
        <v>13331.00853542802</v>
      </c>
      <c r="P8" s="8">
        <f t="shared" si="4"/>
        <v>14916.363539388894</v>
      </c>
      <c r="Q8" s="8">
        <f t="shared" si="4"/>
        <v>16619.143407590385</v>
      </c>
      <c r="R8" s="8">
        <f t="shared" si="4"/>
        <v>18447.268291987795</v>
      </c>
      <c r="S8" s="8">
        <f t="shared" si="4"/>
        <v>18839.242066273029</v>
      </c>
      <c r="T8" s="8">
        <f t="shared" si="4"/>
        <v>20687.838071152819</v>
      </c>
      <c r="U8" s="8">
        <f t="shared" si="4"/>
        <v>22661.714665943462</v>
      </c>
      <c r="V8" s="8">
        <f t="shared" si="4"/>
        <v>24768.675982631979</v>
      </c>
      <c r="W8" s="8">
        <f t="shared" si="4"/>
        <v>27017.000147056446</v>
      </c>
      <c r="X8" s="8">
        <f t="shared" si="4"/>
        <v>25983.663252885875</v>
      </c>
      <c r="Y8" s="8">
        <f t="shared" si="4"/>
        <v>28061.277762784692</v>
      </c>
      <c r="Z8" s="8">
        <f t="shared" si="4"/>
        <v>30263.015448858067</v>
      </c>
      <c r="AA8" s="8">
        <f t="shared" si="4"/>
        <v>32595.735031586235</v>
      </c>
      <c r="AB8" s="8">
        <f t="shared" si="4"/>
        <v>35066.664347477781</v>
      </c>
      <c r="AC8" s="8">
        <f t="shared" si="4"/>
        <v>34839.388324349071</v>
      </c>
      <c r="AD8" s="8">
        <f t="shared" si="4"/>
        <v>37261.536444143363</v>
      </c>
      <c r="AE8" s="8">
        <f t="shared" si="4"/>
        <v>39816.670183645598</v>
      </c>
      <c r="AF8" s="8">
        <f t="shared" si="4"/>
        <v>42511.591845458221</v>
      </c>
      <c r="AG8" s="8">
        <f t="shared" si="4"/>
        <v>45353.442765155953</v>
      </c>
      <c r="AH8" s="8">
        <f t="shared" si="4"/>
        <v>45389.533097183608</v>
      </c>
      <c r="AI8" s="8">
        <f t="shared" si="4"/>
        <v>48218.5564454419</v>
      </c>
      <c r="AJ8" s="8">
        <f t="shared" si="4"/>
        <v>51192.536964235835</v>
      </c>
      <c r="AK8" s="8">
        <f t="shared" si="4"/>
        <v>54318.439125340352</v>
      </c>
      <c r="AL8" s="8">
        <f t="shared" si="4"/>
        <v>57603.553695070681</v>
      </c>
      <c r="AM8" s="8">
        <f t="shared" si="4"/>
        <v>57073.631588772601</v>
      </c>
      <c r="AN8" s="8">
        <f t="shared" si="4"/>
        <v>60292.673905489464</v>
      </c>
      <c r="AO8" s="8">
        <f t="shared" si="4"/>
        <v>63665.432564993149</v>
      </c>
      <c r="AP8" s="8">
        <f t="shared" si="4"/>
        <v>64273.172014608215</v>
      </c>
      <c r="AQ8" s="8">
        <f t="shared" si="4"/>
        <v>64052.754079240171</v>
      </c>
      <c r="AR8" s="8">
        <f t="shared" si="4"/>
        <v>59314.58128931289</v>
      </c>
      <c r="AS8" s="8">
        <f t="shared" si="4"/>
        <v>58799.048660877168</v>
      </c>
      <c r="AT8" s="8">
        <f t="shared" si="4"/>
        <v>58205.13240970386</v>
      </c>
      <c r="AU8" s="8">
        <f t="shared" si="4"/>
        <v>57528.541944531455</v>
      </c>
      <c r="AV8" s="8">
        <f t="shared" si="4"/>
        <v>56764.791945520941</v>
      </c>
      <c r="AW8" s="8">
        <f t="shared" si="4"/>
        <v>55909.194113014171</v>
      </c>
      <c r="AX8" s="8">
        <f t="shared" si="4"/>
        <v>54956.848577000586</v>
      </c>
      <c r="AY8" s="8">
        <f t="shared" si="4"/>
        <v>53902.634953535766</v>
      </c>
      <c r="AZ8" s="8">
        <f t="shared" si="4"/>
        <v>52741.203033801467</v>
      </c>
      <c r="BA8" s="8">
        <f t="shared" si="4"/>
        <v>51466.963090920275</v>
      </c>
      <c r="BB8" s="8">
        <f t="shared" si="4"/>
        <v>50074.075789039161</v>
      </c>
      <c r="BC8" s="8">
        <f t="shared" si="4"/>
        <v>48556.441678572453</v>
      </c>
      <c r="BD8" s="8">
        <f t="shared" si="4"/>
        <v>46907.69026084651</v>
      </c>
      <c r="BE8" s="8">
        <f t="shared" si="4"/>
        <v>45121.168604714148</v>
      </c>
      <c r="BF8" s="8">
        <f t="shared" si="4"/>
        <v>43189.929497005156</v>
      </c>
      <c r="BG8" s="8">
        <f t="shared" si="4"/>
        <v>41106.719107949866</v>
      </c>
      <c r="BH8" s="8">
        <f t="shared" si="4"/>
        <v>38863.964151953653</v>
      </c>
      <c r="BI8" s="8">
        <f t="shared" si="4"/>
        <v>36453.758523311313</v>
      </c>
      <c r="BJ8" s="8">
        <f t="shared" si="4"/>
        <v>33867.84938562887</v>
      </c>
      <c r="BK8" s="8">
        <f t="shared" si="4"/>
        <v>31097.622692866826</v>
      </c>
      <c r="BL8" s="8">
        <f t="shared" si="4"/>
        <v>28134.088119030552</v>
      </c>
      <c r="BM8" s="8">
        <f t="shared" si="4"/>
        <v>24967.863372609816</v>
      </c>
      <c r="BN8" s="8">
        <f t="shared" si="4"/>
        <v>21589.15787090861</v>
      </c>
      <c r="BO8" s="8">
        <f t="shared" si="4"/>
        <v>17987.755748407242</v>
      </c>
      <c r="BP8" s="8">
        <f t="shared" si="4"/>
        <v>14152.99817225906</v>
      </c>
      <c r="BQ8" s="8">
        <f t="shared" ref="BQ8:CJ8" si="5">IF(BQ3="","",IF(BP10&lt;100,0,BQ3*BP10))</f>
        <v>10073.764936943266</v>
      </c>
      <c r="BR8" s="8">
        <f t="shared" si="5"/>
        <v>5738.455308970716</v>
      </c>
      <c r="BS8" s="8">
        <f t="shared" si="5"/>
        <v>1134.968091370258</v>
      </c>
      <c r="BT8" s="8">
        <f t="shared" si="5"/>
        <v>0</v>
      </c>
      <c r="BU8" s="8">
        <f t="shared" si="5"/>
        <v>0</v>
      </c>
      <c r="BV8" s="8">
        <f t="shared" si="5"/>
        <v>0</v>
      </c>
      <c r="BW8" s="8">
        <f t="shared" si="5"/>
        <v>0</v>
      </c>
      <c r="BX8" s="8">
        <f t="shared" si="5"/>
        <v>0</v>
      </c>
      <c r="BY8" s="8">
        <f t="shared" si="5"/>
        <v>0</v>
      </c>
      <c r="BZ8" s="8">
        <f t="shared" si="5"/>
        <v>0</v>
      </c>
      <c r="CA8" s="8">
        <f t="shared" si="5"/>
        <v>0</v>
      </c>
      <c r="CB8" s="8">
        <f t="shared" si="5"/>
        <v>0</v>
      </c>
      <c r="CC8" s="8">
        <f t="shared" si="5"/>
        <v>0</v>
      </c>
      <c r="CD8" s="8">
        <f t="shared" si="5"/>
        <v>0</v>
      </c>
      <c r="CE8" s="8">
        <f t="shared" si="5"/>
        <v>0</v>
      </c>
      <c r="CF8" s="8">
        <f t="shared" si="5"/>
        <v>0</v>
      </c>
      <c r="CG8" s="8">
        <f t="shared" si="5"/>
        <v>0</v>
      </c>
      <c r="CH8" s="8">
        <f t="shared" si="5"/>
        <v>0</v>
      </c>
      <c r="CI8" s="8">
        <f t="shared" si="5"/>
        <v>0</v>
      </c>
      <c r="CJ8" s="8">
        <f t="shared" si="5"/>
        <v>0</v>
      </c>
    </row>
    <row r="9" spans="2:88" x14ac:dyDescent="0.3">
      <c r="B9" s="1" t="s">
        <v>5</v>
      </c>
      <c r="C9" s="8">
        <f>IF(C5=Estimates!$D$5,Estimates!$P$5*12,IF(C5&gt;Estimates!$D$5,IF(B9*(1+Estimates!$D$10)&gt;B10,B10+C8,B9*(1+Estimates!$D$10)),0))</f>
        <v>0</v>
      </c>
      <c r="D9" s="8">
        <f>IF(D5=Estimates!$D$5,Estimates!$P$5*12,IF(D5&gt;Estimates!$D$5,IF(C9*(1+Estimates!$D$10)&gt;C10,C10+D8,C9*(1+Estimates!$D$10)),0))</f>
        <v>0</v>
      </c>
      <c r="E9" s="8">
        <f>IF(E5=Estimates!$D$5,Estimates!$P$5*12,IF(E5&gt;Estimates!$D$5,IF(D9*(1+Estimates!$D$10)&gt;D10,D10+E8,D9*(1+Estimates!$D$10)),0))</f>
        <v>0</v>
      </c>
      <c r="F9" s="8">
        <f>IF(F5=Estimates!$D$5,Estimates!$P$5*12,IF(F5&gt;Estimates!$D$5,IF(E9*(1+Estimates!$D$10)&gt;E10,E10+F8,E9*(1+Estimates!$D$10)),0))</f>
        <v>0</v>
      </c>
      <c r="G9" s="8">
        <f>IF(G5=Estimates!$D$5,Estimates!$P$5*12,IF(G5&gt;Estimates!$D$5,IF(F9*(1+Estimates!$D$10)&gt;F10,F10+G8,F9*(1+Estimates!$D$10)),0))</f>
        <v>0</v>
      </c>
      <c r="H9" s="8">
        <f>IF(H5=Estimates!$D$5,Estimates!$P$5*12,IF(H5&gt;Estimates!$D$5,IF(G9*(1+Estimates!$D$10)&gt;G10,G10+H8,G9*(1+Estimates!$D$10)),0))</f>
        <v>0</v>
      </c>
      <c r="I9" s="8">
        <f>IF(I5=Estimates!$D$5,Estimates!$P$5*12,IF(I5&gt;Estimates!$D$5,IF(H9*(1+Estimates!$D$10)&gt;H10,H10+I8,H9*(1+Estimates!$D$10)),0))</f>
        <v>0</v>
      </c>
      <c r="J9" s="8">
        <f>IF(J5=Estimates!$D$5,Estimates!$P$5*12,IF(J5&gt;Estimates!$D$5,IF(I9*(1+Estimates!$D$10)&gt;I10,I10+J8,I9*(1+Estimates!$D$10)),0))</f>
        <v>0</v>
      </c>
      <c r="K9" s="8">
        <f>IF(K5=Estimates!$D$5,Estimates!$P$5*12,IF(K5&gt;Estimates!$D$5,IF(J9*(1+Estimates!$D$10)&gt;J10,J10+K8,J9*(1+Estimates!$D$10)),0))</f>
        <v>0</v>
      </c>
      <c r="L9" s="8">
        <f>IF(L5=Estimates!$D$5,Estimates!$P$5*12,IF(L5&gt;Estimates!$D$5,IF(K9*(1+Estimates!$D$10)&gt;K10,K10+L8,K9*(1+Estimates!$D$10)),0))</f>
        <v>0</v>
      </c>
      <c r="M9" s="8">
        <f>IF(M5=Estimates!$D$5,Estimates!$P$5*12,IF(M5&gt;Estimates!$D$5,IF(L9*(1+Estimates!$D$10)&gt;L10,L10+M8,L9*(1+Estimates!$D$10)),0))</f>
        <v>0</v>
      </c>
      <c r="N9" s="8">
        <f>IF(N5=Estimates!$D$5,Estimates!$P$5*12,IF(N5&gt;Estimates!$D$5,IF(M9*(1+Estimates!$D$10)&gt;M10,M10+N8,M9*(1+Estimates!$D$10)),0))</f>
        <v>0</v>
      </c>
      <c r="O9" s="8">
        <f>IF(O5=Estimates!$D$5,Estimates!$P$5*12,IF(O5&gt;Estimates!$D$5,IF(N9*(1+Estimates!$D$10)&gt;N10,N10+O8,N9*(1+Estimates!$D$10)),0))</f>
        <v>0</v>
      </c>
      <c r="P9" s="8">
        <f>IF(P5=Estimates!$D$5,Estimates!$P$5*12,IF(P5&gt;Estimates!$D$5,IF(O9*(1+Estimates!$D$10)&gt;O10,O10+P8,O9*(1+Estimates!$D$10)),0))</f>
        <v>0</v>
      </c>
      <c r="Q9" s="8">
        <f>IF(Q5=Estimates!$D$5,Estimates!$P$5*12,IF(Q5&gt;Estimates!$D$5,IF(P9*(1+Estimates!$D$10)&gt;P10,P10+Q8,P9*(1+Estimates!$D$10)),0))</f>
        <v>0</v>
      </c>
      <c r="R9" s="8">
        <f>IF(R5=Estimates!$D$5,Estimates!$P$5*12,IF(R5&gt;Estimates!$D$5,IF(Q9*(1+Estimates!$D$10)&gt;Q10,Q10+R8,Q9*(1+Estimates!$D$10)),0))</f>
        <v>0</v>
      </c>
      <c r="S9" s="8">
        <f>IF(S5=Estimates!$D$5,Estimates!$P$5*12,IF(S5&gt;Estimates!$D$5,IF(R9*(1+Estimates!$D$10)&gt;R10,R10+S8,R9*(1+Estimates!$D$10)),0))</f>
        <v>0</v>
      </c>
      <c r="T9" s="8">
        <f>IF(T5=Estimates!$D$5,Estimates!$P$5*12,IF(T5&gt;Estimates!$D$5,IF(S9*(1+Estimates!$D$10)&gt;S10,S10+T8,S9*(1+Estimates!$D$10)),0))</f>
        <v>0</v>
      </c>
      <c r="U9" s="8">
        <f>IF(U5=Estimates!$D$5,Estimates!$P$5*12,IF(U5&gt;Estimates!$D$5,IF(T9*(1+Estimates!$D$10)&gt;T10,T10+U8,T9*(1+Estimates!$D$10)),0))</f>
        <v>0</v>
      </c>
      <c r="V9" s="8">
        <f>IF(V5=Estimates!$D$5,Estimates!$P$5*12,IF(V5&gt;Estimates!$D$5,IF(U9*(1+Estimates!$D$10)&gt;U10,U10+V8,U9*(1+Estimates!$D$10)),0))</f>
        <v>0</v>
      </c>
      <c r="W9" s="8">
        <f>IF(W5=Estimates!$D$5,Estimates!$P$5*12,IF(W5&gt;Estimates!$D$5,IF(V9*(1+Estimates!$D$10)&gt;V10,V10+W8,V9*(1+Estimates!$D$10)),0))</f>
        <v>0</v>
      </c>
      <c r="X9" s="8">
        <f>IF(X5=Estimates!$D$5,Estimates!$P$5*12,IF(X5&gt;Estimates!$D$5,IF(W9*(1+Estimates!$D$10)&gt;W10,W10+X8,W9*(1+Estimates!$D$10)),0))</f>
        <v>0</v>
      </c>
      <c r="Y9" s="8">
        <f>IF(Y5=Estimates!$D$5,Estimates!$P$5*12,IF(Y5&gt;Estimates!$D$5,IF(X9*(1+Estimates!$D$10)&gt;X10,X10+Y8,X9*(1+Estimates!$D$10)),0))</f>
        <v>0</v>
      </c>
      <c r="Z9" s="8">
        <f>IF(Z5=Estimates!$D$5,Estimates!$P$5*12,IF(Z5&gt;Estimates!$D$5,IF(Y9*(1+Estimates!$D$10)&gt;Y10,Y10+Z8,Y9*(1+Estimates!$D$10)),0))</f>
        <v>0</v>
      </c>
      <c r="AA9" s="8">
        <f>IF(AA5=Estimates!$D$5,Estimates!$P$5*12,IF(AA5&gt;Estimates!$D$5,IF(Z9*(1+Estimates!$D$10)&gt;Z10,Z10+AA8,Z9*(1+Estimates!$D$10)),0))</f>
        <v>0</v>
      </c>
      <c r="AB9" s="8">
        <f>IF(AB5=Estimates!$D$5,Estimates!$P$5*12,IF(AB5&gt;Estimates!$D$5,IF(AA9*(1+Estimates!$D$10)&gt;AA10,AA10+AB8,AA9*(1+Estimates!$D$10)),0))</f>
        <v>0</v>
      </c>
      <c r="AC9" s="8">
        <f>IF(AC5=Estimates!$D$5,Estimates!$P$5*12,IF(AC5&gt;Estimates!$D$5,IF(AB9*(1+Estimates!$D$10)&gt;AB10,AB10+AC8,AB9*(1+Estimates!$D$10)),0))</f>
        <v>0</v>
      </c>
      <c r="AD9" s="8">
        <f>IF(AD5=Estimates!$D$5,Estimates!$P$5*12,IF(AD5&gt;Estimates!$D$5,IF(AC9*(1+Estimates!$D$10)&gt;AC10,AC10+AD8,AC9*(1+Estimates!$D$10)),0))</f>
        <v>0</v>
      </c>
      <c r="AE9" s="8">
        <f>IF(AE5=Estimates!$D$5,Estimates!$P$5*12,IF(AE5&gt;Estimates!$D$5,IF(AD9*(1+Estimates!$D$10)&gt;AD10,AD10+AE8,AD9*(1+Estimates!$D$10)),0))</f>
        <v>0</v>
      </c>
      <c r="AF9" s="8">
        <f>IF(AF5=Estimates!$D$5,Estimates!$P$5*12,IF(AF5&gt;Estimates!$D$5,IF(AE9*(1+Estimates!$D$10)&gt;AE10,AE10+AF8,AE9*(1+Estimates!$D$10)),0))</f>
        <v>0</v>
      </c>
      <c r="AG9" s="8">
        <f>IF(AG5=Estimates!$D$5,Estimates!$P$5*12,IF(AG5&gt;Estimates!$D$5,IF(AF9*(1+Estimates!$D$10)&gt;AF10,AF10+AG8,AF9*(1+Estimates!$D$10)),0))</f>
        <v>0</v>
      </c>
      <c r="AH9" s="8">
        <f>IF(AH5=Estimates!$D$5,Estimates!$P$5*12,IF(AH5&gt;Estimates!$D$5,IF(AG9*(1+Estimates!$D$10)&gt;AG10,AG10+AH8,AG9*(1+Estimates!$D$10)),0))</f>
        <v>0</v>
      </c>
      <c r="AI9" s="8">
        <f>IF(AI5=Estimates!$D$5,Estimates!$P$5*12,IF(AI5&gt;Estimates!$D$5,IF(AH9*(1+Estimates!$D$10)&gt;AH10,AH10+AI8,AH9*(1+Estimates!$D$10)),0))</f>
        <v>0</v>
      </c>
      <c r="AJ9" s="8">
        <f>IF(AJ5=Estimates!$D$5,Estimates!$P$5*12,IF(AJ5&gt;Estimates!$D$5,IF(AI9*(1+Estimates!$D$10)&gt;AI10,AI10+AJ8,AI9*(1+Estimates!$D$10)),0))</f>
        <v>0</v>
      </c>
      <c r="AK9" s="8">
        <f>IF(AK5=Estimates!$D$5,Estimates!$P$5*12,IF(AK5&gt;Estimates!$D$5,IF(AJ9*(1+Estimates!$D$10)&gt;AJ10,AJ10+AK8,AJ9*(1+Estimates!$D$10)),0))</f>
        <v>0</v>
      </c>
      <c r="AL9" s="8">
        <f>IF(AL5=Estimates!$D$5,Estimates!$P$5*12,IF(AL5&gt;Estimates!$D$5,IF(AK9*(1+Estimates!$D$10)&gt;AK10,AK10+AL8,AK9*(1+Estimates!$D$10)),0))</f>
        <v>0</v>
      </c>
      <c r="AM9" s="8">
        <f>IF(AM5=Estimates!$D$5,Estimates!$P$5*12,IF(AM5&gt;Estimates!$D$5,IF(AL9*(1+Estimates!$D$10)&gt;AL10,AL10+AM8,AL9*(1+Estimates!$D$10)),0))</f>
        <v>0</v>
      </c>
      <c r="AN9" s="8">
        <f>IF(AN5=Estimates!$D$5,Estimates!$P$5*12,IF(AN5&gt;Estimates!$D$5,IF(AM9*(1+Estimates!$D$10)&gt;AM10,AM10+AN8,AM9*(1+Estimates!$D$10)),0))</f>
        <v>0</v>
      </c>
      <c r="AO9" s="8">
        <f>IF(AO5=Estimates!$D$5,Estimates!$P$5*12,IF(AO5&gt;Estimates!$D$5,IF(AN9*(1+Estimates!$D$10)&gt;AN10,AN10+AO8,AN9*(1+Estimates!$D$10)),0))</f>
        <v>68038.402462293627</v>
      </c>
      <c r="AP9" s="8">
        <f>IF(AP5=Estimates!$D$5,Estimates!$P$5*12,IF(AP5&gt;Estimates!$D$5,IF(AO9*(1+Estimates!$D$10)&gt;AO10,AO10+AP8,AO9*(1+Estimates!$D$10)),0))</f>
        <v>69399.170511539502</v>
      </c>
      <c r="AQ9" s="8">
        <f>IF(AQ5=Estimates!$D$5,Estimates!$P$5*12,IF(AQ5&gt;Estimates!$D$5,IF(AP9*(1+Estimates!$D$10)&gt;AP10,AP10+AQ8,AP9*(1+Estimates!$D$10)),0))</f>
        <v>70787.153921770296</v>
      </c>
      <c r="AR9" s="8">
        <f>IF(AR5=Estimates!$D$5,Estimates!$P$5*12,IF(AR5&gt;Estimates!$D$5,IF(AQ9*(1+Estimates!$D$10)&gt;AQ10,AQ10+AR8,AQ9*(1+Estimates!$D$10)),0))</f>
        <v>72202.897000205703</v>
      </c>
      <c r="AS9" s="8">
        <f>IF(AS5=Estimates!$D$5,Estimates!$P$5*12,IF(AS5&gt;Estimates!$D$5,IF(AR9*(1+Estimates!$D$10)&gt;AR10,AR10+AS8,AR9*(1+Estimates!$D$10)),0))</f>
        <v>73646.95494020982</v>
      </c>
      <c r="AT9" s="8">
        <f>IF(AT5=Estimates!$D$5,Estimates!$P$5*12,IF(AT5&gt;Estimates!$D$5,IF(AS9*(1+Estimates!$D$10)&gt;AS10,AS10+AT8,AS9*(1+Estimates!$D$10)),0))</f>
        <v>75119.89403901402</v>
      </c>
      <c r="AU9" s="8">
        <f>IF(AU5=Estimates!$D$5,Estimates!$P$5*12,IF(AU5&gt;Estimates!$D$5,IF(AT9*(1+Estimates!$D$10)&gt;AT10,AT10+AU8,AT9*(1+Estimates!$D$10)),0))</f>
        <v>76622.291919794297</v>
      </c>
      <c r="AV9" s="8">
        <f>IF(AV5=Estimates!$D$5,Estimates!$P$5*12,IF(AV5&gt;Estimates!$D$5,IF(AU9*(1+Estimates!$D$10)&gt;AU10,AU10+AV8,AU9*(1+Estimates!$D$10)),0))</f>
        <v>78154.737758190182</v>
      </c>
      <c r="AW9" s="8">
        <f>IF(AW5=Estimates!$D$5,Estimates!$P$5*12,IF(AW5&gt;Estimates!$D$5,IF(AV9*(1+Estimates!$D$10)&gt;AV10,AV10+AW8,AV9*(1+Estimates!$D$10)),0))</f>
        <v>79717.832513353991</v>
      </c>
      <c r="AX9" s="8">
        <f>IF(AX5=Estimates!$D$5,Estimates!$P$5*12,IF(AX5&gt;Estimates!$D$5,IF(AW9*(1+Estimates!$D$10)&gt;AW10,AW10+AX8,AW9*(1+Estimates!$D$10)),0))</f>
        <v>81312.189163621078</v>
      </c>
      <c r="AY9" s="8">
        <f>IF(AY5=Estimates!$D$5,Estimates!$P$5*12,IF(AY5&gt;Estimates!$D$5,IF(AX9*(1+Estimates!$D$10)&gt;AX10,AX10+AY8,AX9*(1+Estimates!$D$10)),0))</f>
        <v>82938.432946893503</v>
      </c>
      <c r="AZ9" s="8">
        <f>IF(AZ5=Estimates!$D$5,Estimates!$P$5*12,IF(AZ5&gt;Estimates!$D$5,IF(AY9*(1+Estimates!$D$10)&gt;AY10,AY10+AZ8,AY9*(1+Estimates!$D$10)),0))</f>
        <v>84597.201605831375</v>
      </c>
      <c r="BA9" s="8">
        <f>IF(BA5=Estimates!$D$5,Estimates!$P$5*12,IF(BA5&gt;Estimates!$D$5,IF(AZ9*(1+Estimates!$D$10)&gt;AZ10,AZ10+BA8,AZ9*(1+Estimates!$D$10)),0))</f>
        <v>86289.145637948008</v>
      </c>
      <c r="BB9" s="8">
        <f>IF(BB5=Estimates!$D$5,Estimates!$P$5*12,IF(BB5&gt;Estimates!$D$5,IF(BA9*(1+Estimates!$D$10)&gt;BA10,BA10+BB8,BA9*(1+Estimates!$D$10)),0))</f>
        <v>88014.928550706973</v>
      </c>
      <c r="BC9" s="8">
        <f>IF(BC5=Estimates!$D$5,Estimates!$P$5*12,IF(BC5&gt;Estimates!$D$5,IF(BB9*(1+Estimates!$D$10)&gt;BB10,BB10+BC8,BB9*(1+Estimates!$D$10)),0))</f>
        <v>89775.227121721109</v>
      </c>
      <c r="BD9" s="8">
        <f>IF(BD5=Estimates!$D$5,Estimates!$P$5*12,IF(BD5&gt;Estimates!$D$5,IF(BC9*(1+Estimates!$D$10)&gt;BC10,BC10+BD8,BC9*(1+Estimates!$D$10)),0))</f>
        <v>91570.731664155537</v>
      </c>
      <c r="BE9" s="8">
        <f>IF(BE5=Estimates!$D$5,Estimates!$P$5*12,IF(BE5&gt;Estimates!$D$5,IF(BD9*(1+Estimates!$D$10)&gt;BD10,BD10+BE8,BD9*(1+Estimates!$D$10)),0))</f>
        <v>93402.146297438652</v>
      </c>
      <c r="BF9" s="8">
        <f>IF(BF5=Estimates!$D$5,Estimates!$P$5*12,IF(BF5&gt;Estimates!$D$5,IF(BE9*(1+Estimates!$D$10)&gt;BE10,BE10+BF8,BE9*(1+Estimates!$D$10)),0))</f>
        <v>95270.189223387424</v>
      </c>
      <c r="BG9" s="8">
        <f>IF(BG5=Estimates!$D$5,Estimates!$P$5*12,IF(BG5&gt;Estimates!$D$5,IF(BF9*(1+Estimates!$D$10)&gt;BF10,BF10+BG8,BF9*(1+Estimates!$D$10)),0))</f>
        <v>97175.593007855176</v>
      </c>
      <c r="BH9" s="8">
        <f>IF(BH5=Estimates!$D$5,Estimates!$P$5*12,IF(BH5&gt;Estimates!$D$5,IF(BG9*(1+Estimates!$D$10)&gt;BG10,BG10+BH8,BG9*(1+Estimates!$D$10)),0))</f>
        <v>99119.104868012277</v>
      </c>
      <c r="BI9" s="8">
        <f>IF(BI5=Estimates!$D$5,Estimates!$P$5*12,IF(BI5&gt;Estimates!$D$5,IF(BH9*(1+Estimates!$D$10)&gt;BH10,BH10+BI8,BH9*(1+Estimates!$D$10)),0))</f>
        <v>101101.48696537252</v>
      </c>
      <c r="BJ9" s="8">
        <f>IF(BJ5=Estimates!$D$5,Estimates!$P$5*12,IF(BJ5&gt;Estimates!$D$5,IF(BI9*(1+Estimates!$D$10)&gt;BI10,BI10+BJ8,BI9*(1+Estimates!$D$10)),0))</f>
        <v>103123.51670467998</v>
      </c>
      <c r="BK9" s="8">
        <f>IF(BK5=Estimates!$D$5,Estimates!$P$5*12,IF(BK5&gt;Estimates!$D$5,IF(BJ9*(1+Estimates!$D$10)&gt;BJ10,BJ10+BK8,BJ9*(1+Estimates!$D$10)),0))</f>
        <v>105185.98703877357</v>
      </c>
      <c r="BL9" s="8">
        <f>IF(BL5=Estimates!$D$5,Estimates!$P$5*12,IF(BL5&gt;Estimates!$D$5,IF(BK9*(1+Estimates!$D$10)&gt;BK10,BK10+BL8,BK9*(1+Estimates!$D$10)),0))</f>
        <v>107289.70677954904</v>
      </c>
      <c r="BM9" s="8">
        <f>IF(BM5=Estimates!$D$5,Estimates!$P$5*12,IF(BM5&gt;Estimates!$D$5,IF(BL9*(1+Estimates!$D$10)&gt;BL10,BL10+BM8,BL9*(1+Estimates!$D$10)),0))</f>
        <v>109435.50091514003</v>
      </c>
      <c r="BN9" s="8">
        <f>IF(BN5=Estimates!$D$5,Estimates!$P$5*12,IF(BN5&gt;Estimates!$D$5,IF(BM9*(1+Estimates!$D$10)&gt;BM10,BM10+BN8,BM9*(1+Estimates!$D$10)),0))</f>
        <v>111624.21093344284</v>
      </c>
      <c r="BO9" s="8">
        <f>IF(BO5=Estimates!$D$5,Estimates!$P$5*12,IF(BO5&gt;Estimates!$D$5,IF(BN9*(1+Estimates!$D$10)&gt;BN10,BN10+BO8,BN9*(1+Estimates!$D$10)),0))</f>
        <v>113856.6951521117</v>
      </c>
      <c r="BP9" s="8">
        <f>IF(BP5=Estimates!$D$5,Estimates!$P$5*12,IF(BP5&gt;Estimates!$D$5,IF(BO9*(1+Estimates!$D$10)&gt;BO10,BO10+BP8,BO9*(1+Estimates!$D$10)),0))</f>
        <v>116133.82905515394</v>
      </c>
      <c r="BQ9" s="8">
        <f>IF(BQ5=Estimates!$D$5,Estimates!$P$5*12,IF(BQ5&gt;Estimates!$D$5,IF(BP9*(1+Estimates!$D$10)&gt;BP10,BP10+BQ8,BP9*(1+Estimates!$D$10)),0))</f>
        <v>118456.50563625702</v>
      </c>
      <c r="BR9" s="8">
        <f>IF(BR5=Estimates!$D$5,Estimates!$P$5*12,IF(BR5&gt;Estimates!$D$5,IF(BQ9*(1+Estimates!$D$10)&gt;BQ10,BQ10+BR8,BQ9*(1+Estimates!$D$10)),0))</f>
        <v>120825.63574898215</v>
      </c>
      <c r="BS9" s="8">
        <f>IF(BS5=Estimates!$D$5,Estimates!$P$5*12,IF(BS5&gt;Estimates!$D$5,IF(BR9*(1+Estimates!$D$10)&gt;BR10,BR10+BS8,BR9*(1+Estimates!$D$10)),0))</f>
        <v>29509.170375626705</v>
      </c>
      <c r="BT9" s="8">
        <f>IF(BT5=Estimates!$D$5,Estimates!$P$5*12,IF(BT5&gt;Estimates!$D$5,IF(BS9*(1+Estimates!$D$10)&gt;BS10,BS10+BT8,BS9*(1+Estimates!$D$10)),0))</f>
        <v>0</v>
      </c>
      <c r="BU9" s="8">
        <f>IF(BU5=Estimates!$D$5,Estimates!$P$5*12,IF(BU5&gt;Estimates!$D$5,IF(BT9*(1+Estimates!$D$10)&gt;BT10,BT10+BU8,BT9*(1+Estimates!$D$10)),0))</f>
        <v>0</v>
      </c>
      <c r="BV9" s="8">
        <f>IF(BV5=Estimates!$D$5,Estimates!$P$5*12,IF(BV5&gt;Estimates!$D$5,IF(BU9*(1+Estimates!$D$10)&gt;BU10,BU10+BV8,BU9*(1+Estimates!$D$10)),0))</f>
        <v>0</v>
      </c>
      <c r="BW9" s="8">
        <f>IF(BW5=Estimates!$D$5,Estimates!$P$5*12,IF(BW5&gt;Estimates!$D$5,IF(BV9*(1+Estimates!$D$10)&gt;BV10,BV10+BW8,BV9*(1+Estimates!$D$10)),0))</f>
        <v>0</v>
      </c>
      <c r="BX9" s="8">
        <f>IF(BX5=Estimates!$D$5,Estimates!$P$5*12,IF(BX5&gt;Estimates!$D$5,IF(BW9*(1+Estimates!$D$10)&gt;BW10,BW10+BX8,BW9*(1+Estimates!$D$10)),0))</f>
        <v>0</v>
      </c>
      <c r="BY9" s="8">
        <f>IF(BY5=Estimates!$D$5,Estimates!$P$5*12,IF(BY5&gt;Estimates!$D$5,IF(BX9*(1+Estimates!$D$10)&gt;BX10,BX10+BY8,BX9*(1+Estimates!$D$10)),0))</f>
        <v>0</v>
      </c>
      <c r="BZ9" s="8">
        <f>IF(BZ5=Estimates!$D$5,Estimates!$P$5*12,IF(BZ5&gt;Estimates!$D$5,IF(BY9*(1+Estimates!$D$10)&gt;BY10,BY10+BZ8,BY9*(1+Estimates!$D$10)),0))</f>
        <v>0</v>
      </c>
      <c r="CA9" s="8">
        <f>IF(CA5=Estimates!$D$5,Estimates!$P$5*12,IF(CA5&gt;Estimates!$D$5,IF(BZ9*(1+Estimates!$D$10)&gt;BZ10,BZ10+CA8,BZ9*(1+Estimates!$D$10)),0))</f>
        <v>0</v>
      </c>
      <c r="CB9" s="8">
        <f>IF(CB5=Estimates!$D$5,Estimates!$P$5*12,IF(CB5&gt;Estimates!$D$5,IF(CA9*(1+Estimates!$D$10)&gt;CA10,CA10+CB8,CA9*(1+Estimates!$D$10)),0))</f>
        <v>0</v>
      </c>
      <c r="CC9" s="8">
        <f>IF(CC5=Estimates!$D$5,Estimates!$P$5*12,IF(CC5&gt;Estimates!$D$5,IF(CB9*(1+Estimates!$D$10)&gt;CB10,CB10+CC8,CB9*(1+Estimates!$D$10)),0))</f>
        <v>0</v>
      </c>
      <c r="CD9" s="8">
        <f>IF(CD5=Estimates!$D$5,Estimates!$P$5*12,IF(CD5&gt;Estimates!$D$5,IF(CC9*(1+Estimates!$D$10)&gt;CC10,CC10+CD8,CC9*(1+Estimates!$D$10)),0))</f>
        <v>0</v>
      </c>
      <c r="CE9" s="8">
        <f>IF(CE5=Estimates!$D$5,Estimates!$P$5*12,IF(CE5&gt;Estimates!$D$5,IF(CD9*(1+Estimates!$D$10)&gt;CD10,CD10+CE8,CD9*(1+Estimates!$D$10)),0))</f>
        <v>0</v>
      </c>
      <c r="CF9" s="8">
        <f>IF(CF5=Estimates!$D$5,Estimates!$P$5*12,IF(CF5&gt;Estimates!$D$5,IF(CE9*(1+Estimates!$D$10)&gt;CE10,CE10+CF8,CE9*(1+Estimates!$D$10)),0))</f>
        <v>0</v>
      </c>
      <c r="CG9" s="8">
        <f>IF(CG5=Estimates!$D$5,Estimates!$P$5*12,IF(CG5&gt;Estimates!$D$5,IF(CF9*(1+Estimates!$D$10)&gt;CF10,CF10+CG8,CF9*(1+Estimates!$D$10)),0))</f>
        <v>0</v>
      </c>
      <c r="CH9" s="8">
        <f>IF(CH5=Estimates!$D$5,Estimates!$P$5*12,IF(CH5&gt;Estimates!$D$5,IF(CG9*(1+Estimates!$D$10)&gt;CG10,CG10+CH8,CG9*(1+Estimates!$D$10)),0))</f>
        <v>0</v>
      </c>
      <c r="CI9" s="8">
        <f>IF(CI5=Estimates!$D$5,Estimates!$P$5*12,IF(CI5&gt;Estimates!$D$5,IF(CH9*(1+Estimates!$D$10)&gt;CH10,CH10+CI8,CH9*(1+Estimates!$D$10)),0))</f>
        <v>0</v>
      </c>
      <c r="CJ9" s="8">
        <f>IF(CJ5=Estimates!$D$5,Estimates!$P$5*12,IF(CJ5&gt;Estimates!$D$5,IF(CI9*(1+Estimates!$D$10)&gt;CI10,CI10+CJ8,CI9*(1+Estimates!$D$10)),0))</f>
        <v>0</v>
      </c>
    </row>
    <row r="10" spans="2:88" x14ac:dyDescent="0.3">
      <c r="B10" s="2" t="s">
        <v>6</v>
      </c>
      <c r="C10" s="13">
        <f>IFERROR(IF(C5="","",Estimates!E13+C6+C7+C8+-C9),"")</f>
        <v>24845</v>
      </c>
      <c r="D10" s="13">
        <f>IFERROR(IF(D5="",0,C10+D6+D7+D8-D9),0)</f>
        <v>35553.084999999999</v>
      </c>
      <c r="E10" s="13">
        <f t="shared" ref="E10:BP10" si="6">IFERROR(IF(E5="",0,D10+E6+E7+E8-E9),0)</f>
        <v>47220.748205000011</v>
      </c>
      <c r="F10" s="13">
        <f t="shared" si="6"/>
        <v>59921.596583965016</v>
      </c>
      <c r="G10" s="13">
        <f t="shared" si="6"/>
        <v>73734.681569794469</v>
      </c>
      <c r="H10" s="13">
        <f t="shared" si="6"/>
        <v>88744.897928293474</v>
      </c>
      <c r="I10" s="13">
        <f t="shared" si="6"/>
        <v>104688.43218132781</v>
      </c>
      <c r="J10" s="13">
        <f t="shared" si="6"/>
        <v>121928.47302374116</v>
      </c>
      <c r="K10" s="13">
        <f t="shared" si="6"/>
        <v>140558.40746471906</v>
      </c>
      <c r="L10" s="13">
        <f t="shared" si="6"/>
        <v>160678.1447781712</v>
      </c>
      <c r="M10" s="13">
        <f t="shared" si="6"/>
        <v>182394.56811021932</v>
      </c>
      <c r="N10" s="13">
        <f t="shared" si="6"/>
        <v>205092.43900658493</v>
      </c>
      <c r="O10" s="13">
        <f t="shared" si="6"/>
        <v>229482.51599059836</v>
      </c>
      <c r="P10" s="13">
        <f t="shared" si="6"/>
        <v>255679.12934754437</v>
      </c>
      <c r="Q10" s="13">
        <f t="shared" si="6"/>
        <v>283804.12756904302</v>
      </c>
      <c r="R10" s="13">
        <f t="shared" si="6"/>
        <v>313987.36777121719</v>
      </c>
      <c r="S10" s="13">
        <f t="shared" si="6"/>
        <v>344797.30118588032</v>
      </c>
      <c r="T10" s="13">
        <f t="shared" si="6"/>
        <v>377695.24443239107</v>
      </c>
      <c r="U10" s="13">
        <f t="shared" si="6"/>
        <v>412811.26637719967</v>
      </c>
      <c r="V10" s="13">
        <f t="shared" si="6"/>
        <v>450283.3357842741</v>
      </c>
      <c r="W10" s="13">
        <f t="shared" si="6"/>
        <v>490257.7972242618</v>
      </c>
      <c r="X10" s="13">
        <f t="shared" si="6"/>
        <v>529458.07099593757</v>
      </c>
      <c r="Y10" s="13">
        <f t="shared" si="6"/>
        <v>571000.29148788808</v>
      </c>
      <c r="Z10" s="13">
        <f t="shared" si="6"/>
        <v>615013.86852049502</v>
      </c>
      <c r="AA10" s="13">
        <f t="shared" si="6"/>
        <v>661635.17636750534</v>
      </c>
      <c r="AB10" s="13">
        <f t="shared" si="6"/>
        <v>711007.92498671566</v>
      </c>
      <c r="AC10" s="13">
        <f t="shared" si="6"/>
        <v>760439.51926823182</v>
      </c>
      <c r="AD10" s="13">
        <f t="shared" si="6"/>
        <v>812585.10578868561</v>
      </c>
      <c r="AE10" s="13">
        <f t="shared" si="6"/>
        <v>867583.50705016777</v>
      </c>
      <c r="AF10" s="13">
        <f t="shared" si="6"/>
        <v>925580.46459501947</v>
      </c>
      <c r="AG10" s="13">
        <f t="shared" si="6"/>
        <v>986728.98037355661</v>
      </c>
      <c r="AH10" s="13">
        <f t="shared" si="6"/>
        <v>1048229.487944389</v>
      </c>
      <c r="AI10" s="13">
        <f t="shared" si="6"/>
        <v>1112881.2383529528</v>
      </c>
      <c r="AJ10" s="13">
        <f t="shared" si="6"/>
        <v>1180835.6331595727</v>
      </c>
      <c r="AK10" s="13">
        <f t="shared" si="6"/>
        <v>1252251.167284145</v>
      </c>
      <c r="AL10" s="13">
        <f t="shared" si="6"/>
        <v>1327293.7578784323</v>
      </c>
      <c r="AM10" s="13">
        <f t="shared" si="6"/>
        <v>1402155.2071044059</v>
      </c>
      <c r="AN10" s="13">
        <f t="shared" si="6"/>
        <v>1480591.4549998404</v>
      </c>
      <c r="AO10" s="13">
        <f t="shared" si="6"/>
        <v>1494724.9305722837</v>
      </c>
      <c r="AP10" s="13">
        <f t="shared" si="6"/>
        <v>1489598.9320753524</v>
      </c>
      <c r="AQ10" s="13">
        <f t="shared" si="6"/>
        <v>1482864.5322328222</v>
      </c>
      <c r="AR10" s="13">
        <f t="shared" si="6"/>
        <v>1469976.2165219293</v>
      </c>
      <c r="AS10" s="13">
        <f t="shared" si="6"/>
        <v>1455128.3102425965</v>
      </c>
      <c r="AT10" s="13">
        <f t="shared" si="6"/>
        <v>1438213.5486132863</v>
      </c>
      <c r="AU10" s="13">
        <f t="shared" si="6"/>
        <v>1419119.7986380234</v>
      </c>
      <c r="AV10" s="13">
        <f t="shared" si="6"/>
        <v>1397729.8528253543</v>
      </c>
      <c r="AW10" s="13">
        <f t="shared" si="6"/>
        <v>1373921.2144250146</v>
      </c>
      <c r="AX10" s="13">
        <f t="shared" si="6"/>
        <v>1347565.8738383942</v>
      </c>
      <c r="AY10" s="13">
        <f t="shared" si="6"/>
        <v>1318530.0758450367</v>
      </c>
      <c r="AZ10" s="13">
        <f t="shared" si="6"/>
        <v>1286674.0772730068</v>
      </c>
      <c r="BA10" s="13">
        <f t="shared" si="6"/>
        <v>1251851.8947259791</v>
      </c>
      <c r="BB10" s="13">
        <f t="shared" si="6"/>
        <v>1213911.0419643114</v>
      </c>
      <c r="BC10" s="13">
        <f t="shared" si="6"/>
        <v>1172692.2565211628</v>
      </c>
      <c r="BD10" s="13">
        <f t="shared" si="6"/>
        <v>1128029.2151178536</v>
      </c>
      <c r="BE10" s="13">
        <f t="shared" si="6"/>
        <v>1079748.2374251289</v>
      </c>
      <c r="BF10" s="13">
        <f t="shared" si="6"/>
        <v>1027667.9776987467</v>
      </c>
      <c r="BG10" s="13">
        <f t="shared" si="6"/>
        <v>971599.10379884136</v>
      </c>
      <c r="BH10" s="13">
        <f t="shared" si="6"/>
        <v>911343.96308278281</v>
      </c>
      <c r="BI10" s="13">
        <f t="shared" si="6"/>
        <v>846696.2346407217</v>
      </c>
      <c r="BJ10" s="13">
        <f t="shared" si="6"/>
        <v>777440.56732167059</v>
      </c>
      <c r="BK10" s="13">
        <f t="shared" si="6"/>
        <v>703352.20297576382</v>
      </c>
      <c r="BL10" s="13">
        <f t="shared" si="6"/>
        <v>624196.58431524539</v>
      </c>
      <c r="BM10" s="13">
        <f t="shared" si="6"/>
        <v>539728.94677271519</v>
      </c>
      <c r="BN10" s="13">
        <f t="shared" si="6"/>
        <v>449693.893710181</v>
      </c>
      <c r="BO10" s="13">
        <f t="shared" si="6"/>
        <v>353824.95430647652</v>
      </c>
      <c r="BP10" s="13">
        <f t="shared" si="6"/>
        <v>251844.12342358165</v>
      </c>
      <c r="BQ10" s="13">
        <f t="shared" ref="BQ10:CJ10" si="7">IFERROR(IF(BQ5="",0,BP10+BQ6+BQ7+BQ8-BQ9),0)</f>
        <v>143461.3827242679</v>
      </c>
      <c r="BR10" s="13">
        <f t="shared" si="7"/>
        <v>28374.202284256447</v>
      </c>
      <c r="BS10" s="13">
        <f t="shared" si="7"/>
        <v>0</v>
      </c>
      <c r="BT10" s="13">
        <f t="shared" si="7"/>
        <v>0</v>
      </c>
      <c r="BU10" s="13">
        <f t="shared" si="7"/>
        <v>0</v>
      </c>
      <c r="BV10" s="13">
        <f t="shared" si="7"/>
        <v>0</v>
      </c>
      <c r="BW10" s="13">
        <f t="shared" si="7"/>
        <v>0</v>
      </c>
      <c r="BX10" s="13">
        <f t="shared" si="7"/>
        <v>0</v>
      </c>
      <c r="BY10" s="13">
        <f t="shared" si="7"/>
        <v>0</v>
      </c>
      <c r="BZ10" s="13">
        <f t="shared" si="7"/>
        <v>0</v>
      </c>
      <c r="CA10" s="13">
        <f t="shared" si="7"/>
        <v>0</v>
      </c>
      <c r="CB10" s="13">
        <f t="shared" si="7"/>
        <v>0</v>
      </c>
      <c r="CC10" s="13">
        <f t="shared" si="7"/>
        <v>0</v>
      </c>
      <c r="CD10" s="13">
        <f t="shared" si="7"/>
        <v>0</v>
      </c>
      <c r="CE10" s="13">
        <f t="shared" si="7"/>
        <v>0</v>
      </c>
      <c r="CF10" s="13">
        <f t="shared" si="7"/>
        <v>0</v>
      </c>
      <c r="CG10" s="13">
        <f t="shared" si="7"/>
        <v>0</v>
      </c>
      <c r="CH10" s="13">
        <f t="shared" si="7"/>
        <v>0</v>
      </c>
      <c r="CI10" s="13">
        <f t="shared" si="7"/>
        <v>0</v>
      </c>
      <c r="CJ10" s="13">
        <f t="shared" si="7"/>
        <v>0</v>
      </c>
    </row>
    <row r="13" spans="2:88" x14ac:dyDescent="0.3">
      <c r="D13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DFCD-C9E2-498C-A873-52C5F1A288E9}">
  <dimension ref="A1:CV45"/>
  <sheetViews>
    <sheetView workbookViewId="0">
      <selection activeCell="E44" sqref="E44"/>
    </sheetView>
  </sheetViews>
  <sheetFormatPr defaultRowHeight="14.4" x14ac:dyDescent="0.3"/>
  <cols>
    <col min="1" max="1" width="9.109375" customWidth="1"/>
    <col min="2" max="2" width="3.109375" customWidth="1"/>
  </cols>
  <sheetData>
    <row r="1" spans="1:100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100" x14ac:dyDescent="0.3">
      <c r="C2" t="s">
        <v>26</v>
      </c>
      <c r="E2" s="4">
        <v>0.03</v>
      </c>
    </row>
    <row r="3" spans="1:100" x14ac:dyDescent="0.3">
      <c r="C3" t="s">
        <v>35</v>
      </c>
      <c r="E3" s="4">
        <v>0.05</v>
      </c>
    </row>
    <row r="4" spans="1:100" x14ac:dyDescent="0.3">
      <c r="C4" t="s">
        <v>32</v>
      </c>
      <c r="E4" s="4">
        <v>7.0000000000000007E-2</v>
      </c>
    </row>
    <row r="5" spans="1:100" x14ac:dyDescent="0.3">
      <c r="C5" t="s">
        <v>33</v>
      </c>
      <c r="E5" s="4">
        <v>0.09</v>
      </c>
    </row>
    <row r="8" spans="1:100" x14ac:dyDescent="0.3">
      <c r="B8" t="s">
        <v>22</v>
      </c>
      <c r="E8">
        <v>20</v>
      </c>
      <c r="F8">
        <v>21</v>
      </c>
      <c r="G8">
        <v>22</v>
      </c>
      <c r="H8">
        <v>23</v>
      </c>
      <c r="I8">
        <v>24</v>
      </c>
      <c r="J8">
        <v>25</v>
      </c>
      <c r="K8">
        <v>26</v>
      </c>
      <c r="L8">
        <v>27</v>
      </c>
      <c r="M8">
        <v>28</v>
      </c>
      <c r="N8">
        <v>29</v>
      </c>
      <c r="O8">
        <v>30</v>
      </c>
      <c r="P8">
        <v>31</v>
      </c>
      <c r="Q8">
        <v>32</v>
      </c>
      <c r="R8">
        <v>33</v>
      </c>
      <c r="S8">
        <v>34</v>
      </c>
      <c r="T8">
        <v>35</v>
      </c>
      <c r="U8">
        <v>36</v>
      </c>
      <c r="V8">
        <v>37</v>
      </c>
      <c r="W8">
        <v>38</v>
      </c>
      <c r="X8">
        <v>39</v>
      </c>
      <c r="Y8">
        <v>40</v>
      </c>
      <c r="Z8">
        <v>41</v>
      </c>
      <c r="AA8">
        <v>42</v>
      </c>
      <c r="AB8">
        <v>43</v>
      </c>
      <c r="AC8">
        <v>44</v>
      </c>
      <c r="AD8">
        <v>45</v>
      </c>
      <c r="AE8">
        <v>46</v>
      </c>
      <c r="AF8">
        <v>47</v>
      </c>
      <c r="AG8">
        <v>48</v>
      </c>
      <c r="AH8">
        <v>49</v>
      </c>
      <c r="AI8">
        <v>50</v>
      </c>
      <c r="AJ8">
        <v>51</v>
      </c>
      <c r="AK8">
        <v>52</v>
      </c>
      <c r="AL8">
        <v>53</v>
      </c>
      <c r="AM8">
        <v>54</v>
      </c>
      <c r="AN8">
        <v>55</v>
      </c>
      <c r="AO8">
        <v>56</v>
      </c>
      <c r="AP8">
        <v>57</v>
      </c>
      <c r="AQ8">
        <v>58</v>
      </c>
      <c r="AR8">
        <v>59</v>
      </c>
      <c r="AS8">
        <v>60</v>
      </c>
      <c r="AT8">
        <v>61</v>
      </c>
      <c r="AU8">
        <v>62</v>
      </c>
      <c r="AV8">
        <v>63</v>
      </c>
      <c r="AW8">
        <v>64</v>
      </c>
      <c r="AX8">
        <v>65</v>
      </c>
      <c r="AY8">
        <v>66</v>
      </c>
      <c r="AZ8">
        <v>67</v>
      </c>
      <c r="BA8">
        <v>68</v>
      </c>
      <c r="BB8">
        <v>69</v>
      </c>
      <c r="BC8">
        <v>70</v>
      </c>
      <c r="BD8">
        <v>71</v>
      </c>
      <c r="BE8">
        <v>72</v>
      </c>
      <c r="BF8">
        <v>73</v>
      </c>
      <c r="BG8">
        <v>74</v>
      </c>
      <c r="BH8">
        <v>75</v>
      </c>
      <c r="BI8">
        <v>76</v>
      </c>
      <c r="BJ8">
        <v>77</v>
      </c>
      <c r="BK8">
        <v>78</v>
      </c>
      <c r="BL8">
        <v>79</v>
      </c>
      <c r="BM8">
        <v>80</v>
      </c>
      <c r="BN8">
        <v>81</v>
      </c>
      <c r="BO8">
        <v>82</v>
      </c>
      <c r="BP8">
        <v>83</v>
      </c>
      <c r="BQ8">
        <v>84</v>
      </c>
      <c r="BR8">
        <v>85</v>
      </c>
      <c r="BS8">
        <v>86</v>
      </c>
      <c r="BT8">
        <v>87</v>
      </c>
      <c r="BU8">
        <v>88</v>
      </c>
      <c r="BV8">
        <v>89</v>
      </c>
      <c r="BW8">
        <v>90</v>
      </c>
      <c r="BX8">
        <v>91</v>
      </c>
      <c r="BY8">
        <v>92</v>
      </c>
      <c r="BZ8">
        <v>93</v>
      </c>
      <c r="CA8">
        <v>94</v>
      </c>
      <c r="CB8">
        <v>95</v>
      </c>
      <c r="CC8">
        <v>96</v>
      </c>
      <c r="CD8">
        <v>97</v>
      </c>
      <c r="CE8">
        <v>98</v>
      </c>
      <c r="CF8">
        <v>99</v>
      </c>
      <c r="CG8">
        <v>100</v>
      </c>
      <c r="CH8">
        <v>101</v>
      </c>
      <c r="CI8">
        <v>102</v>
      </c>
      <c r="CJ8">
        <v>103</v>
      </c>
      <c r="CK8">
        <v>104</v>
      </c>
      <c r="CL8">
        <v>105</v>
      </c>
      <c r="CM8">
        <v>106</v>
      </c>
      <c r="CN8">
        <v>107</v>
      </c>
      <c r="CO8">
        <v>108</v>
      </c>
      <c r="CP8">
        <v>109</v>
      </c>
      <c r="CQ8">
        <v>110</v>
      </c>
      <c r="CR8">
        <v>111</v>
      </c>
      <c r="CS8">
        <v>112</v>
      </c>
      <c r="CT8">
        <v>113</v>
      </c>
      <c r="CU8">
        <v>114</v>
      </c>
      <c r="CV8">
        <v>115</v>
      </c>
    </row>
    <row r="9" spans="1:100" x14ac:dyDescent="0.3">
      <c r="C9" t="s">
        <v>26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0.1</v>
      </c>
      <c r="Q9" s="4">
        <v>0.1</v>
      </c>
      <c r="R9" s="4">
        <v>0.1</v>
      </c>
      <c r="S9" s="4">
        <v>0.1</v>
      </c>
      <c r="T9" s="4">
        <v>0.1</v>
      </c>
      <c r="U9" s="4">
        <v>0.2</v>
      </c>
      <c r="V9" s="4">
        <v>0.2</v>
      </c>
      <c r="W9" s="4">
        <v>0.2</v>
      </c>
      <c r="X9" s="4">
        <v>0.2</v>
      </c>
      <c r="Y9" s="4">
        <v>0.2</v>
      </c>
      <c r="Z9" s="4">
        <v>0.3</v>
      </c>
      <c r="AA9" s="4">
        <v>0.3</v>
      </c>
      <c r="AB9" s="4">
        <v>0.3</v>
      </c>
      <c r="AC9" s="4">
        <v>0.3</v>
      </c>
      <c r="AD9" s="4">
        <v>0.3</v>
      </c>
      <c r="AE9" s="4">
        <v>0.4</v>
      </c>
      <c r="AF9" s="4">
        <v>0.4</v>
      </c>
      <c r="AG9" s="4">
        <v>0.4</v>
      </c>
      <c r="AH9" s="4">
        <v>0.4</v>
      </c>
      <c r="AI9" s="4">
        <v>0.4</v>
      </c>
      <c r="AJ9" s="4">
        <v>0.5</v>
      </c>
      <c r="AK9" s="4">
        <v>0.5</v>
      </c>
      <c r="AL9" s="4">
        <v>0.5</v>
      </c>
      <c r="AM9" s="4">
        <v>0.5</v>
      </c>
      <c r="AN9" s="4">
        <v>0.5</v>
      </c>
      <c r="AO9" s="4">
        <v>0.6</v>
      </c>
      <c r="AP9" s="4">
        <v>0.6</v>
      </c>
      <c r="AQ9" s="4">
        <v>0.6</v>
      </c>
      <c r="AR9" s="4">
        <v>0.6</v>
      </c>
      <c r="AS9" s="4">
        <v>0.6</v>
      </c>
      <c r="AT9" s="4">
        <v>0.7</v>
      </c>
      <c r="AU9" s="4">
        <v>0.7</v>
      </c>
      <c r="AV9" s="4">
        <v>0.7</v>
      </c>
      <c r="AW9" s="4">
        <v>0.7</v>
      </c>
      <c r="AX9" s="4">
        <v>0.7</v>
      </c>
      <c r="AY9" s="4">
        <v>0.8</v>
      </c>
      <c r="AZ9" s="4">
        <v>0.8</v>
      </c>
      <c r="BA9" s="4">
        <v>0.8</v>
      </c>
      <c r="BB9" s="4">
        <v>0.8</v>
      </c>
      <c r="BC9" s="4">
        <v>0.8</v>
      </c>
      <c r="BD9" s="4">
        <v>0.9</v>
      </c>
      <c r="BE9" s="4">
        <v>0.9</v>
      </c>
      <c r="BF9" s="4">
        <v>0.9</v>
      </c>
      <c r="BG9" s="4">
        <v>0.9</v>
      </c>
      <c r="BH9" s="4">
        <v>0.9</v>
      </c>
      <c r="BI9" s="4">
        <v>1</v>
      </c>
      <c r="BJ9" s="4">
        <v>1</v>
      </c>
      <c r="BK9" s="4">
        <v>1</v>
      </c>
      <c r="BL9" s="4">
        <v>1</v>
      </c>
      <c r="BM9" s="4">
        <v>1</v>
      </c>
      <c r="BN9" s="4">
        <v>1</v>
      </c>
      <c r="BO9" s="4">
        <v>1</v>
      </c>
      <c r="BP9" s="4">
        <v>1</v>
      </c>
      <c r="BQ9" s="4">
        <v>1</v>
      </c>
      <c r="BR9" s="4">
        <v>1</v>
      </c>
      <c r="BS9" s="4">
        <v>1</v>
      </c>
      <c r="BT9" s="4">
        <v>1</v>
      </c>
      <c r="BU9" s="4">
        <v>1</v>
      </c>
      <c r="BV9" s="4">
        <v>1</v>
      </c>
      <c r="BW9" s="4">
        <v>1</v>
      </c>
      <c r="BX9" s="4">
        <v>1</v>
      </c>
      <c r="BY9" s="4">
        <v>1</v>
      </c>
      <c r="BZ9" s="4">
        <v>1</v>
      </c>
      <c r="CA9" s="4">
        <v>1</v>
      </c>
      <c r="CB9" s="4">
        <v>1</v>
      </c>
      <c r="CC9" s="4">
        <v>1</v>
      </c>
      <c r="CD9" s="4">
        <v>1</v>
      </c>
      <c r="CE9" s="4">
        <v>1</v>
      </c>
      <c r="CF9" s="4">
        <v>1</v>
      </c>
      <c r="CG9" s="4">
        <v>1</v>
      </c>
      <c r="CH9" s="4">
        <v>1</v>
      </c>
      <c r="CI9" s="4">
        <v>1</v>
      </c>
      <c r="CJ9" s="4">
        <v>1</v>
      </c>
      <c r="CK9" s="4">
        <v>1</v>
      </c>
      <c r="CL9" s="4">
        <v>1</v>
      </c>
      <c r="CM9" s="4">
        <v>1</v>
      </c>
      <c r="CN9" s="4">
        <v>1</v>
      </c>
      <c r="CO9" s="4">
        <v>1</v>
      </c>
      <c r="CP9" s="4">
        <v>1</v>
      </c>
      <c r="CQ9" s="4">
        <v>1</v>
      </c>
      <c r="CR9" s="4">
        <v>1</v>
      </c>
      <c r="CS9" s="4">
        <v>1</v>
      </c>
      <c r="CT9" s="4">
        <v>1</v>
      </c>
      <c r="CU9" s="4">
        <v>1</v>
      </c>
      <c r="CV9" s="4">
        <v>1</v>
      </c>
    </row>
    <row r="10" spans="1:100" x14ac:dyDescent="0.3">
      <c r="C10" t="s">
        <v>35</v>
      </c>
      <c r="E10" s="6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0.9</v>
      </c>
      <c r="Q10" s="4">
        <v>0.9</v>
      </c>
      <c r="R10" s="4">
        <v>0.9</v>
      </c>
      <c r="S10" s="4">
        <v>0.9</v>
      </c>
      <c r="T10" s="4">
        <v>0.9</v>
      </c>
      <c r="U10" s="4">
        <v>0.8</v>
      </c>
      <c r="V10" s="4">
        <v>0.8</v>
      </c>
      <c r="W10" s="4">
        <v>0.8</v>
      </c>
      <c r="X10" s="4">
        <v>0.8</v>
      </c>
      <c r="Y10" s="4">
        <v>0.8</v>
      </c>
      <c r="Z10" s="4">
        <v>0.7</v>
      </c>
      <c r="AA10" s="4">
        <v>0.7</v>
      </c>
      <c r="AB10" s="4">
        <v>0.7</v>
      </c>
      <c r="AC10" s="4">
        <v>0.7</v>
      </c>
      <c r="AD10" s="4">
        <v>0.7</v>
      </c>
      <c r="AE10" s="4">
        <v>0.6</v>
      </c>
      <c r="AF10" s="4">
        <v>0.6</v>
      </c>
      <c r="AG10" s="4">
        <v>0.6</v>
      </c>
      <c r="AH10" s="4">
        <v>0.6</v>
      </c>
      <c r="AI10" s="4">
        <v>0.6</v>
      </c>
      <c r="AJ10" s="4">
        <v>0.5</v>
      </c>
      <c r="AK10" s="4">
        <v>0.5</v>
      </c>
      <c r="AL10" s="4">
        <v>0.5</v>
      </c>
      <c r="AM10" s="4">
        <v>0.5</v>
      </c>
      <c r="AN10" s="4">
        <v>0.5</v>
      </c>
      <c r="AO10" s="4">
        <v>0.4</v>
      </c>
      <c r="AP10" s="4">
        <v>0.4</v>
      </c>
      <c r="AQ10" s="4">
        <v>0.4</v>
      </c>
      <c r="AR10" s="4">
        <v>0.4</v>
      </c>
      <c r="AS10" s="4">
        <v>0.4</v>
      </c>
      <c r="AT10" s="4">
        <v>0.3</v>
      </c>
      <c r="AU10" s="4">
        <v>0.3</v>
      </c>
      <c r="AV10" s="4">
        <v>0.3</v>
      </c>
      <c r="AW10" s="4">
        <v>0.3</v>
      </c>
      <c r="AX10" s="4">
        <v>0.3</v>
      </c>
      <c r="AY10" s="4">
        <v>0.2</v>
      </c>
      <c r="AZ10" s="4">
        <v>0.2</v>
      </c>
      <c r="BA10" s="4">
        <v>0.2</v>
      </c>
      <c r="BB10" s="4">
        <v>0.2</v>
      </c>
      <c r="BC10" s="4">
        <v>0.2</v>
      </c>
      <c r="BD10" s="4">
        <v>9.9999999999999006E-2</v>
      </c>
      <c r="BE10" s="4">
        <v>9.9999999999999006E-2</v>
      </c>
      <c r="BF10" s="4">
        <v>9.9999999999999006E-2</v>
      </c>
      <c r="BG10" s="4">
        <v>9.9999999999999006E-2</v>
      </c>
      <c r="BH10" s="4">
        <v>9.9999999999999006E-2</v>
      </c>
      <c r="BI10" s="4">
        <v>-9.9920072216264108E-16</v>
      </c>
      <c r="BJ10" s="4">
        <v>0</v>
      </c>
      <c r="BK10" s="4">
        <v>9.9920072216263891E-16</v>
      </c>
      <c r="BL10" s="4">
        <v>1.9984014443252802E-15</v>
      </c>
      <c r="BM10" s="4">
        <v>2.9976021664879199E-15</v>
      </c>
      <c r="BN10" s="4">
        <v>3.9968028886505699E-15</v>
      </c>
      <c r="BO10" s="4">
        <v>4.99600361081321E-15</v>
      </c>
      <c r="BP10" s="4">
        <v>5.9952043329758501E-15</v>
      </c>
      <c r="BQ10" s="4">
        <v>6.9944050551384901E-15</v>
      </c>
      <c r="BR10" s="4">
        <v>7.9936057773011302E-15</v>
      </c>
      <c r="BS10" s="4">
        <v>8.9928064994637696E-15</v>
      </c>
      <c r="BT10" s="4">
        <v>9.9920072216264594E-15</v>
      </c>
      <c r="BU10" s="4">
        <v>1.09912079437891E-14</v>
      </c>
      <c r="BV10" s="4">
        <v>1.19904086659517E-14</v>
      </c>
      <c r="BW10" s="4">
        <v>1.2989609388114399E-14</v>
      </c>
      <c r="BX10" s="4">
        <v>1.3988810110276999E-14</v>
      </c>
      <c r="BY10" s="4">
        <v>1.4988010832439698E-14</v>
      </c>
      <c r="BZ10" s="4">
        <v>1.5987211554602302E-14</v>
      </c>
      <c r="CA10" s="4">
        <v>1.6986412276764901E-14</v>
      </c>
      <c r="CB10" s="4">
        <v>1.7985612998927599E-14</v>
      </c>
      <c r="CC10" s="4">
        <v>1.8984813721090199E-14</v>
      </c>
      <c r="CD10" s="4">
        <v>1.99840144432529E-14</v>
      </c>
      <c r="CE10" s="4">
        <v>2.09832151654155E-14</v>
      </c>
      <c r="CF10" s="4">
        <v>2.19824158875781E-14</v>
      </c>
      <c r="CG10" s="4">
        <v>2.29816166097408E-14</v>
      </c>
      <c r="CH10" s="4">
        <v>2.39808173319034E-14</v>
      </c>
      <c r="CI10" s="4">
        <v>2.4980018054066101E-14</v>
      </c>
      <c r="CJ10" s="4">
        <v>2.5979218776228701E-14</v>
      </c>
      <c r="CK10" s="4">
        <v>2.6978419498391399E-14</v>
      </c>
      <c r="CL10" s="4">
        <v>2.7977620220553998E-14</v>
      </c>
      <c r="CM10" s="4">
        <v>2.8976820942716598E-14</v>
      </c>
      <c r="CN10" s="4">
        <v>2.9976021664879302E-14</v>
      </c>
      <c r="CO10" s="4">
        <v>3.0975222387041899E-14</v>
      </c>
      <c r="CP10" s="4">
        <v>3.1974423109204603E-14</v>
      </c>
      <c r="CQ10" s="4">
        <v>3.29736238313672E-14</v>
      </c>
      <c r="CR10" s="4">
        <v>3.3972824553529803E-14</v>
      </c>
      <c r="CS10" s="4">
        <v>3.49720252756925E-14</v>
      </c>
      <c r="CT10" s="4">
        <v>3.5971225997855097E-14</v>
      </c>
      <c r="CU10" s="4">
        <v>3.6970426720017801E-14</v>
      </c>
      <c r="CV10" s="4">
        <v>3.7969627442180398E-14</v>
      </c>
    </row>
    <row r="11" spans="1:100" x14ac:dyDescent="0.3">
      <c r="C11" t="s">
        <v>32</v>
      </c>
      <c r="E11" s="6">
        <v>0</v>
      </c>
      <c r="F11" s="4">
        <v>0</v>
      </c>
      <c r="G11" s="6">
        <v>0</v>
      </c>
      <c r="H11" s="4">
        <v>0</v>
      </c>
      <c r="I11" s="6">
        <v>0</v>
      </c>
      <c r="J11" s="4">
        <v>0</v>
      </c>
      <c r="K11" s="6">
        <v>0</v>
      </c>
      <c r="L11" s="4">
        <v>0</v>
      </c>
      <c r="M11" s="6">
        <v>0</v>
      </c>
      <c r="N11" s="4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</row>
    <row r="12" spans="1:100" x14ac:dyDescent="0.3">
      <c r="C12" t="s">
        <v>33</v>
      </c>
      <c r="E12" s="6">
        <v>0</v>
      </c>
      <c r="F12" s="4">
        <v>0</v>
      </c>
      <c r="G12" s="6">
        <v>0</v>
      </c>
      <c r="H12" s="4">
        <v>0</v>
      </c>
      <c r="I12" s="6">
        <v>0</v>
      </c>
      <c r="J12" s="4">
        <v>0</v>
      </c>
      <c r="K12" s="6">
        <v>0</v>
      </c>
      <c r="L12" s="4">
        <v>0</v>
      </c>
      <c r="M12" s="6">
        <v>0</v>
      </c>
      <c r="N12" s="4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</row>
    <row r="13" spans="1:100" x14ac:dyDescent="0.3">
      <c r="C13" s="2" t="s">
        <v>34</v>
      </c>
      <c r="D13" s="2"/>
      <c r="E13" s="9">
        <f>($E$2*E9)+($E$3*E10)+($E$4*E11)+($E$5*E12)</f>
        <v>0.05</v>
      </c>
      <c r="F13" s="9">
        <f t="shared" ref="F13:O13" si="0">($E$2*F9)+($E$3*F10)+($E$4*F11)+($E$5*F12)</f>
        <v>0.05</v>
      </c>
      <c r="G13" s="9">
        <f t="shared" si="0"/>
        <v>0.05</v>
      </c>
      <c r="H13" s="9">
        <f t="shared" si="0"/>
        <v>0.05</v>
      </c>
      <c r="I13" s="9">
        <f t="shared" si="0"/>
        <v>0.05</v>
      </c>
      <c r="J13" s="9">
        <f t="shared" si="0"/>
        <v>0.05</v>
      </c>
      <c r="K13" s="9">
        <f t="shared" si="0"/>
        <v>0.05</v>
      </c>
      <c r="L13" s="9">
        <f t="shared" si="0"/>
        <v>0.05</v>
      </c>
      <c r="M13" s="9">
        <f t="shared" si="0"/>
        <v>0.05</v>
      </c>
      <c r="N13" s="9">
        <f t="shared" si="0"/>
        <v>0.05</v>
      </c>
      <c r="O13" s="9">
        <f t="shared" si="0"/>
        <v>0.05</v>
      </c>
      <c r="P13" s="9">
        <f t="shared" ref="P13" si="1">($E$2*P9)+($E$3*P10)+($E$4*P11)+($E$5*P12)</f>
        <v>4.8000000000000008E-2</v>
      </c>
      <c r="Q13" s="9">
        <f t="shared" ref="Q13" si="2">($E$2*Q9)+($E$3*Q10)+($E$4*Q11)+($E$5*Q12)</f>
        <v>4.8000000000000008E-2</v>
      </c>
      <c r="R13" s="9">
        <f t="shared" ref="R13" si="3">($E$2*R9)+($E$3*R10)+($E$4*R11)+($E$5*R12)</f>
        <v>4.8000000000000008E-2</v>
      </c>
      <c r="S13" s="9">
        <f t="shared" ref="S13" si="4">($E$2*S9)+($E$3*S10)+($E$4*S11)+($E$5*S12)</f>
        <v>4.8000000000000008E-2</v>
      </c>
      <c r="T13" s="9">
        <f t="shared" ref="T13" si="5">($E$2*T9)+($E$3*T10)+($E$4*T11)+($E$5*T12)</f>
        <v>4.8000000000000008E-2</v>
      </c>
      <c r="U13" s="9">
        <f t="shared" ref="U13" si="6">($E$2*U9)+($E$3*U10)+($E$4*U11)+($E$5*U12)</f>
        <v>4.6000000000000006E-2</v>
      </c>
      <c r="V13" s="9">
        <f t="shared" ref="V13" si="7">($E$2*V9)+($E$3*V10)+($E$4*V11)+($E$5*V12)</f>
        <v>4.6000000000000006E-2</v>
      </c>
      <c r="W13" s="9">
        <f t="shared" ref="W13" si="8">($E$2*W9)+($E$3*W10)+($E$4*W11)+($E$5*W12)</f>
        <v>4.6000000000000006E-2</v>
      </c>
      <c r="X13" s="9">
        <f t="shared" ref="X13" si="9">($E$2*X9)+($E$3*X10)+($E$4*X11)+($E$5*X12)</f>
        <v>4.6000000000000006E-2</v>
      </c>
      <c r="Y13" s="9">
        <f t="shared" ref="Y13" si="10">($E$2*Y9)+($E$3*Y10)+($E$4*Y11)+($E$5*Y12)</f>
        <v>4.6000000000000006E-2</v>
      </c>
      <c r="Z13" s="9">
        <f t="shared" ref="Z13" si="11">($E$2*Z9)+($E$3*Z10)+($E$4*Z11)+($E$5*Z12)</f>
        <v>4.3999999999999997E-2</v>
      </c>
      <c r="AA13" s="9">
        <f t="shared" ref="AA13" si="12">($E$2*AA9)+($E$3*AA10)+($E$4*AA11)+($E$5*AA12)</f>
        <v>4.3999999999999997E-2</v>
      </c>
      <c r="AB13" s="9">
        <f t="shared" ref="AB13" si="13">($E$2*AB9)+($E$3*AB10)+($E$4*AB11)+($E$5*AB12)</f>
        <v>4.3999999999999997E-2</v>
      </c>
      <c r="AC13" s="9">
        <f t="shared" ref="AC13" si="14">($E$2*AC9)+($E$3*AC10)+($E$4*AC11)+($E$5*AC12)</f>
        <v>4.3999999999999997E-2</v>
      </c>
      <c r="AD13" s="9">
        <f t="shared" ref="AD13" si="15">($E$2*AD9)+($E$3*AD10)+($E$4*AD11)+($E$5*AD12)</f>
        <v>4.3999999999999997E-2</v>
      </c>
      <c r="AE13" s="9">
        <f t="shared" ref="AE13" si="16">($E$2*AE9)+($E$3*AE10)+($E$4*AE11)+($E$5*AE12)</f>
        <v>4.1999999999999996E-2</v>
      </c>
      <c r="AF13" s="9">
        <f t="shared" ref="AF13" si="17">($E$2*AF9)+($E$3*AF10)+($E$4*AF11)+($E$5*AF12)</f>
        <v>4.1999999999999996E-2</v>
      </c>
      <c r="AG13" s="9">
        <f t="shared" ref="AG13" si="18">($E$2*AG9)+($E$3*AG10)+($E$4*AG11)+($E$5*AG12)</f>
        <v>4.1999999999999996E-2</v>
      </c>
      <c r="AH13" s="9">
        <f t="shared" ref="AH13" si="19">($E$2*AH9)+($E$3*AH10)+($E$4*AH11)+($E$5*AH12)</f>
        <v>4.1999999999999996E-2</v>
      </c>
      <c r="AI13" s="9">
        <f t="shared" ref="AI13" si="20">($E$2*AI9)+($E$3*AI10)+($E$4*AI11)+($E$5*AI12)</f>
        <v>4.1999999999999996E-2</v>
      </c>
      <c r="AJ13" s="9">
        <f t="shared" ref="AJ13" si="21">($E$2*AJ9)+($E$3*AJ10)+($E$4*AJ11)+($E$5*AJ12)</f>
        <v>0.04</v>
      </c>
      <c r="AK13" s="9">
        <f t="shared" ref="AK13" si="22">($E$2*AK9)+($E$3*AK10)+($E$4*AK11)+($E$5*AK12)</f>
        <v>0.04</v>
      </c>
      <c r="AL13" s="9">
        <f t="shared" ref="AL13" si="23">($E$2*AL9)+($E$3*AL10)+($E$4*AL11)+($E$5*AL12)</f>
        <v>0.04</v>
      </c>
      <c r="AM13" s="9">
        <f t="shared" ref="AM13" si="24">($E$2*AM9)+($E$3*AM10)+($E$4*AM11)+($E$5*AM12)</f>
        <v>0.04</v>
      </c>
      <c r="AN13" s="9">
        <f t="shared" ref="AN13" si="25">($E$2*AN9)+($E$3*AN10)+($E$4*AN11)+($E$5*AN12)</f>
        <v>0.04</v>
      </c>
      <c r="AO13" s="9">
        <f t="shared" ref="AO13" si="26">($E$2*AO9)+($E$3*AO10)+($E$4*AO11)+($E$5*AO12)</f>
        <v>3.8000000000000006E-2</v>
      </c>
      <c r="AP13" s="9">
        <f t="shared" ref="AP13" si="27">($E$2*AP9)+($E$3*AP10)+($E$4*AP11)+($E$5*AP12)</f>
        <v>3.8000000000000006E-2</v>
      </c>
      <c r="AQ13" s="9">
        <f t="shared" ref="AQ13" si="28">($E$2*AQ9)+($E$3*AQ10)+($E$4*AQ11)+($E$5*AQ12)</f>
        <v>3.8000000000000006E-2</v>
      </c>
      <c r="AR13" s="9">
        <f t="shared" ref="AR13" si="29">($E$2*AR9)+($E$3*AR10)+($E$4*AR11)+($E$5*AR12)</f>
        <v>3.8000000000000006E-2</v>
      </c>
      <c r="AS13" s="9">
        <f t="shared" ref="AS13" si="30">($E$2*AS9)+($E$3*AS10)+($E$4*AS11)+($E$5*AS12)</f>
        <v>3.8000000000000006E-2</v>
      </c>
      <c r="AT13" s="9">
        <f t="shared" ref="AT13" si="31">($E$2*AT9)+($E$3*AT10)+($E$4*AT11)+($E$5*AT12)</f>
        <v>3.5999999999999997E-2</v>
      </c>
      <c r="AU13" s="9">
        <f t="shared" ref="AU13" si="32">($E$2*AU9)+($E$3*AU10)+($E$4*AU11)+($E$5*AU12)</f>
        <v>3.5999999999999997E-2</v>
      </c>
      <c r="AV13" s="9">
        <f t="shared" ref="AV13" si="33">($E$2*AV9)+($E$3*AV10)+($E$4*AV11)+($E$5*AV12)</f>
        <v>3.5999999999999997E-2</v>
      </c>
      <c r="AW13" s="9">
        <f t="shared" ref="AW13" si="34">($E$2*AW9)+($E$3*AW10)+($E$4*AW11)+($E$5*AW12)</f>
        <v>3.5999999999999997E-2</v>
      </c>
      <c r="AX13" s="9">
        <f t="shared" ref="AX13" si="35">($E$2*AX9)+($E$3*AX10)+($E$4*AX11)+($E$5*AX12)</f>
        <v>3.5999999999999997E-2</v>
      </c>
      <c r="AY13" s="9">
        <f t="shared" ref="AY13" si="36">($E$2*AY9)+($E$3*AY10)+($E$4*AY11)+($E$5*AY12)</f>
        <v>3.4000000000000002E-2</v>
      </c>
      <c r="AZ13" s="9">
        <f t="shared" ref="AZ13" si="37">($E$2*AZ9)+($E$3*AZ10)+($E$4*AZ11)+($E$5*AZ12)</f>
        <v>3.4000000000000002E-2</v>
      </c>
      <c r="BA13" s="9">
        <f t="shared" ref="BA13" si="38">($E$2*BA9)+($E$3*BA10)+($E$4*BA11)+($E$5*BA12)</f>
        <v>3.4000000000000002E-2</v>
      </c>
      <c r="BB13" s="9">
        <f t="shared" ref="BB13" si="39">($E$2*BB9)+($E$3*BB10)+($E$4*BB11)+($E$5*BB12)</f>
        <v>3.4000000000000002E-2</v>
      </c>
      <c r="BC13" s="9">
        <f t="shared" ref="BC13" si="40">($E$2*BC9)+($E$3*BC10)+($E$4*BC11)+($E$5*BC12)</f>
        <v>3.4000000000000002E-2</v>
      </c>
      <c r="BD13" s="9">
        <f t="shared" ref="BD13" si="41">($E$2*BD9)+($E$3*BD10)+($E$4*BD11)+($E$5*BD12)</f>
        <v>3.1999999999999952E-2</v>
      </c>
      <c r="BE13" s="9">
        <f t="shared" ref="BE13" si="42">($E$2*BE9)+($E$3*BE10)+($E$4*BE11)+($E$5*BE12)</f>
        <v>3.1999999999999952E-2</v>
      </c>
      <c r="BF13" s="9">
        <f t="shared" ref="BF13" si="43">($E$2*BF9)+($E$3*BF10)+($E$4*BF11)+($E$5*BF12)</f>
        <v>3.1999999999999952E-2</v>
      </c>
      <c r="BG13" s="9">
        <f t="shared" ref="BG13" si="44">($E$2*BG9)+($E$3*BG10)+($E$4*BG11)+($E$5*BG12)</f>
        <v>3.1999999999999952E-2</v>
      </c>
      <c r="BH13" s="9">
        <f t="shared" ref="BH13" si="45">($E$2*BH9)+($E$3*BH10)+($E$4*BH11)+($E$5*BH12)</f>
        <v>3.1999999999999952E-2</v>
      </c>
      <c r="BI13" s="9">
        <f t="shared" ref="BI13" si="46">($E$2*BI9)+($E$3*BI10)+($E$4*BI11)+($E$5*BI12)</f>
        <v>2.999999999999995E-2</v>
      </c>
      <c r="BJ13" s="9">
        <f t="shared" ref="BJ13" si="47">($E$2*BJ9)+($E$3*BJ10)+($E$4*BJ11)+($E$5*BJ12)</f>
        <v>0.03</v>
      </c>
      <c r="BK13" s="9">
        <f t="shared" ref="BK13" si="48">($E$2*BK9)+($E$3*BK10)+($E$4*BK11)+($E$5*BK12)</f>
        <v>3.0000000000000047E-2</v>
      </c>
      <c r="BL13" s="9">
        <f t="shared" ref="BL13" si="49">($E$2*BL9)+($E$3*BL10)+($E$4*BL11)+($E$5*BL12)</f>
        <v>3.00000000000001E-2</v>
      </c>
      <c r="BM13" s="9">
        <f t="shared" ref="BM13" si="50">($E$2*BM9)+($E$3*BM10)+($E$4*BM11)+($E$5*BM12)</f>
        <v>3.0000000000000148E-2</v>
      </c>
      <c r="BN13" s="9">
        <f t="shared" ref="BN13" si="51">($E$2*BN9)+($E$3*BN10)+($E$4*BN11)+($E$5*BN12)</f>
        <v>3.00000000000002E-2</v>
      </c>
      <c r="BO13" s="9">
        <f t="shared" ref="BO13" si="52">($E$2*BO9)+($E$3*BO10)+($E$4*BO11)+($E$5*BO12)</f>
        <v>3.0000000000000249E-2</v>
      </c>
      <c r="BP13" s="9">
        <f t="shared" ref="BP13" si="53">($E$2*BP9)+($E$3*BP10)+($E$4*BP11)+($E$5*BP12)</f>
        <v>3.0000000000000297E-2</v>
      </c>
      <c r="BQ13" s="9">
        <f t="shared" ref="BQ13" si="54">($E$2*BQ9)+($E$3*BQ10)+($E$4*BQ11)+($E$5*BQ12)</f>
        <v>3.0000000000000349E-2</v>
      </c>
      <c r="BR13" s="9">
        <f t="shared" ref="BR13" si="55">($E$2*BR9)+($E$3*BR10)+($E$4*BR11)+($E$5*BR12)</f>
        <v>3.0000000000000398E-2</v>
      </c>
      <c r="BS13" s="9">
        <f t="shared" ref="BS13" si="56">($E$2*BS9)+($E$3*BS10)+($E$4*BS11)+($E$5*BS12)</f>
        <v>3.000000000000045E-2</v>
      </c>
      <c r="BT13" s="9">
        <f t="shared" ref="BT13" si="57">($E$2*BT9)+($E$3*BT10)+($E$4*BT11)+($E$5*BT12)</f>
        <v>3.0000000000000498E-2</v>
      </c>
      <c r="BU13" s="9">
        <f t="shared" ref="BU13" si="58">($E$2*BU9)+($E$3*BU10)+($E$4*BU11)+($E$5*BU12)</f>
        <v>3.0000000000000547E-2</v>
      </c>
      <c r="BV13" s="9">
        <f t="shared" ref="BV13" si="59">($E$2*BV9)+($E$3*BV10)+($E$4*BV11)+($E$5*BV12)</f>
        <v>3.0000000000000599E-2</v>
      </c>
      <c r="BW13" s="9">
        <f t="shared" ref="BW13" si="60">($E$2*BW9)+($E$3*BW10)+($E$4*BW11)+($E$5*BW12)</f>
        <v>3.0000000000000648E-2</v>
      </c>
      <c r="BX13" s="9">
        <f t="shared" ref="BX13" si="61">($E$2*BX9)+($E$3*BX10)+($E$4*BX11)+($E$5*BX12)</f>
        <v>3.00000000000007E-2</v>
      </c>
      <c r="BY13" s="9">
        <f t="shared" ref="BY13" si="62">($E$2*BY9)+($E$3*BY10)+($E$4*BY11)+($E$5*BY12)</f>
        <v>3.0000000000000748E-2</v>
      </c>
      <c r="BZ13" s="9">
        <f t="shared" ref="BZ13" si="63">($E$2*BZ9)+($E$3*BZ10)+($E$4*BZ11)+($E$5*BZ12)</f>
        <v>3.0000000000000797E-2</v>
      </c>
      <c r="CA13" s="9">
        <f t="shared" ref="CA13" si="64">($E$2*CA9)+($E$3*CA10)+($E$4*CA11)+($E$5*CA12)</f>
        <v>3.0000000000000849E-2</v>
      </c>
      <c r="CB13" s="9">
        <f t="shared" ref="CB13" si="65">($E$2*CB9)+($E$3*CB10)+($E$4*CB11)+($E$5*CB12)</f>
        <v>3.0000000000000897E-2</v>
      </c>
      <c r="CC13" s="9">
        <f t="shared" ref="CC13" si="66">($E$2*CC9)+($E$3*CC10)+($E$4*CC11)+($E$5*CC12)</f>
        <v>3.000000000000095E-2</v>
      </c>
      <c r="CD13" s="9">
        <f t="shared" ref="CD13" si="67">($E$2*CD9)+($E$3*CD10)+($E$4*CD11)+($E$5*CD12)</f>
        <v>3.0000000000000998E-2</v>
      </c>
      <c r="CE13" s="9">
        <f t="shared" ref="CE13" si="68">($E$2*CE9)+($E$3*CE10)+($E$4*CE11)+($E$5*CE12)</f>
        <v>3.0000000000001047E-2</v>
      </c>
      <c r="CF13" s="9">
        <f t="shared" ref="CF13" si="69">($E$2*CF9)+($E$3*CF10)+($E$4*CF11)+($E$5*CF12)</f>
        <v>3.0000000000001099E-2</v>
      </c>
      <c r="CG13" s="9">
        <f t="shared" ref="CG13" si="70">($E$2*CG9)+($E$3*CG10)+($E$4*CG11)+($E$5*CG12)</f>
        <v>3.0000000000001147E-2</v>
      </c>
      <c r="CH13" s="9">
        <f t="shared" ref="CH13" si="71">($E$2*CH9)+($E$3*CH10)+($E$4*CH11)+($E$5*CH12)</f>
        <v>3.0000000000001199E-2</v>
      </c>
      <c r="CI13" s="9">
        <f t="shared" ref="CI13" si="72">($E$2*CI9)+($E$3*CI10)+($E$4*CI11)+($E$5*CI12)</f>
        <v>3.0000000000001248E-2</v>
      </c>
      <c r="CJ13" s="9">
        <f t="shared" ref="CJ13" si="73">($E$2*CJ9)+($E$3*CJ10)+($E$4*CJ11)+($E$5*CJ12)</f>
        <v>3.0000000000001296E-2</v>
      </c>
      <c r="CK13" s="9">
        <f t="shared" ref="CK13" si="74">($E$2*CK9)+($E$3*CK10)+($E$4*CK11)+($E$5*CK12)</f>
        <v>3.0000000000001349E-2</v>
      </c>
      <c r="CL13" s="9">
        <f t="shared" ref="CL13" si="75">($E$2*CL9)+($E$3*CL10)+($E$4*CL11)+($E$5*CL12)</f>
        <v>3.0000000000001397E-2</v>
      </c>
      <c r="CM13" s="9">
        <f t="shared" ref="CM13" si="76">($E$2*CM9)+($E$3*CM10)+($E$4*CM11)+($E$5*CM12)</f>
        <v>3.0000000000001449E-2</v>
      </c>
      <c r="CN13" s="9">
        <f t="shared" ref="CN13" si="77">($E$2*CN9)+($E$3*CN10)+($E$4*CN11)+($E$5*CN12)</f>
        <v>3.0000000000001498E-2</v>
      </c>
      <c r="CO13" s="9">
        <f t="shared" ref="CO13" si="78">($E$2*CO9)+($E$3*CO10)+($E$4*CO11)+($E$5*CO12)</f>
        <v>3.0000000000001546E-2</v>
      </c>
      <c r="CP13" s="9">
        <f t="shared" ref="CP13" si="79">($E$2*CP9)+($E$3*CP10)+($E$4*CP11)+($E$5*CP12)</f>
        <v>3.0000000000001598E-2</v>
      </c>
      <c r="CQ13" s="9">
        <f t="shared" ref="CQ13" si="80">($E$2*CQ9)+($E$3*CQ10)+($E$4*CQ11)+($E$5*CQ12)</f>
        <v>3.0000000000001647E-2</v>
      </c>
      <c r="CR13" s="9">
        <f t="shared" ref="CR13" si="81">($E$2*CR9)+($E$3*CR10)+($E$4*CR11)+($E$5*CR12)</f>
        <v>3.0000000000001699E-2</v>
      </c>
      <c r="CS13" s="9">
        <f t="shared" ref="CS13" si="82">($E$2*CS9)+($E$3*CS10)+($E$4*CS11)+($E$5*CS12)</f>
        <v>3.0000000000001747E-2</v>
      </c>
      <c r="CT13" s="9">
        <f t="shared" ref="CT13" si="83">($E$2*CT9)+($E$3*CT10)+($E$4*CT11)+($E$5*CT12)</f>
        <v>3.0000000000001796E-2</v>
      </c>
      <c r="CU13" s="9">
        <f t="shared" ref="CU13" si="84">($E$2*CU9)+($E$3*CU10)+($E$4*CU11)+($E$5*CU12)</f>
        <v>3.0000000000001848E-2</v>
      </c>
      <c r="CV13" s="9">
        <f t="shared" ref="CV13" si="85">($E$2*CV9)+($E$3*CV10)+($E$4*CV11)+($E$5*CV12)</f>
        <v>3.0000000000001897E-2</v>
      </c>
    </row>
    <row r="14" spans="1:100" x14ac:dyDescent="0.3"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</row>
    <row r="16" spans="1:100" x14ac:dyDescent="0.3">
      <c r="B16" t="s">
        <v>23</v>
      </c>
      <c r="E16">
        <v>20</v>
      </c>
      <c r="F16">
        <v>21</v>
      </c>
      <c r="G16">
        <v>22</v>
      </c>
      <c r="H16">
        <v>23</v>
      </c>
      <c r="I16">
        <v>24</v>
      </c>
      <c r="J16">
        <v>25</v>
      </c>
      <c r="K16">
        <v>26</v>
      </c>
      <c r="L16">
        <v>27</v>
      </c>
      <c r="M16">
        <v>28</v>
      </c>
      <c r="N16">
        <v>29</v>
      </c>
      <c r="O16">
        <v>30</v>
      </c>
      <c r="P16">
        <v>31</v>
      </c>
      <c r="Q16">
        <v>32</v>
      </c>
      <c r="R16">
        <v>33</v>
      </c>
      <c r="S16">
        <v>34</v>
      </c>
      <c r="T16">
        <v>35</v>
      </c>
      <c r="U16">
        <v>36</v>
      </c>
      <c r="V16">
        <v>37</v>
      </c>
      <c r="W16">
        <v>38</v>
      </c>
      <c r="X16">
        <v>39</v>
      </c>
      <c r="Y16">
        <v>40</v>
      </c>
      <c r="Z16">
        <v>41</v>
      </c>
      <c r="AA16">
        <v>42</v>
      </c>
      <c r="AB16">
        <v>43</v>
      </c>
      <c r="AC16">
        <v>44</v>
      </c>
      <c r="AD16">
        <v>45</v>
      </c>
      <c r="AE16">
        <v>46</v>
      </c>
      <c r="AF16">
        <v>47</v>
      </c>
      <c r="AG16">
        <v>48</v>
      </c>
      <c r="AH16">
        <v>49</v>
      </c>
      <c r="AI16">
        <v>50</v>
      </c>
      <c r="AJ16">
        <v>51</v>
      </c>
      <c r="AK16">
        <v>52</v>
      </c>
      <c r="AL16">
        <v>53</v>
      </c>
      <c r="AM16">
        <v>54</v>
      </c>
      <c r="AN16">
        <v>55</v>
      </c>
      <c r="AO16">
        <v>56</v>
      </c>
      <c r="AP16">
        <v>57</v>
      </c>
      <c r="AQ16">
        <v>58</v>
      </c>
      <c r="AR16">
        <v>59</v>
      </c>
      <c r="AS16">
        <v>60</v>
      </c>
      <c r="AT16">
        <v>61</v>
      </c>
      <c r="AU16">
        <v>62</v>
      </c>
      <c r="AV16">
        <v>63</v>
      </c>
      <c r="AW16">
        <v>64</v>
      </c>
      <c r="AX16">
        <v>65</v>
      </c>
      <c r="AY16">
        <v>66</v>
      </c>
      <c r="AZ16">
        <v>67</v>
      </c>
      <c r="BA16">
        <v>68</v>
      </c>
      <c r="BB16">
        <v>69</v>
      </c>
      <c r="BC16">
        <v>70</v>
      </c>
      <c r="BD16">
        <v>71</v>
      </c>
      <c r="BE16">
        <v>72</v>
      </c>
      <c r="BF16">
        <v>73</v>
      </c>
      <c r="BG16">
        <v>74</v>
      </c>
      <c r="BH16">
        <v>75</v>
      </c>
      <c r="BI16">
        <v>76</v>
      </c>
      <c r="BJ16">
        <v>77</v>
      </c>
      <c r="BK16">
        <v>78</v>
      </c>
      <c r="BL16">
        <v>79</v>
      </c>
      <c r="BM16">
        <v>80</v>
      </c>
      <c r="BN16">
        <v>81</v>
      </c>
      <c r="BO16">
        <v>82</v>
      </c>
      <c r="BP16">
        <v>83</v>
      </c>
      <c r="BQ16">
        <v>84</v>
      </c>
      <c r="BR16">
        <v>85</v>
      </c>
      <c r="BS16">
        <v>86</v>
      </c>
      <c r="BT16">
        <v>87</v>
      </c>
      <c r="BU16">
        <v>88</v>
      </c>
      <c r="BV16">
        <v>89</v>
      </c>
      <c r="BW16">
        <v>90</v>
      </c>
      <c r="BX16">
        <v>91</v>
      </c>
      <c r="BY16">
        <v>92</v>
      </c>
      <c r="BZ16">
        <v>93</v>
      </c>
      <c r="CA16">
        <v>94</v>
      </c>
      <c r="CB16">
        <v>95</v>
      </c>
      <c r="CC16">
        <v>96</v>
      </c>
      <c r="CD16">
        <v>97</v>
      </c>
      <c r="CE16">
        <v>98</v>
      </c>
      <c r="CF16">
        <v>99</v>
      </c>
      <c r="CG16">
        <v>100</v>
      </c>
      <c r="CH16">
        <v>101</v>
      </c>
      <c r="CI16">
        <v>102</v>
      </c>
      <c r="CJ16">
        <v>103</v>
      </c>
      <c r="CK16">
        <v>104</v>
      </c>
      <c r="CL16">
        <v>105</v>
      </c>
      <c r="CM16">
        <v>106</v>
      </c>
      <c r="CN16">
        <v>107</v>
      </c>
      <c r="CO16">
        <v>108</v>
      </c>
      <c r="CP16">
        <v>109</v>
      </c>
      <c r="CQ16">
        <v>110</v>
      </c>
      <c r="CR16">
        <v>111</v>
      </c>
      <c r="CS16">
        <v>112</v>
      </c>
      <c r="CT16">
        <v>113</v>
      </c>
      <c r="CU16">
        <v>114</v>
      </c>
      <c r="CV16">
        <v>115</v>
      </c>
    </row>
    <row r="17" spans="2:100" x14ac:dyDescent="0.3">
      <c r="C17" t="s">
        <v>26</v>
      </c>
      <c r="E17" s="4">
        <v>0.1</v>
      </c>
      <c r="F17" s="4">
        <v>0.1</v>
      </c>
      <c r="G17" s="4">
        <v>0.1</v>
      </c>
      <c r="H17" s="4">
        <v>0.1</v>
      </c>
      <c r="I17" s="4">
        <v>0.1</v>
      </c>
      <c r="J17" s="4">
        <v>0.1</v>
      </c>
      <c r="K17" s="4">
        <v>0.1</v>
      </c>
      <c r="L17" s="4">
        <v>0.1</v>
      </c>
      <c r="M17" s="4">
        <v>0.1</v>
      </c>
      <c r="N17" s="4">
        <v>0.1</v>
      </c>
      <c r="O17" s="4">
        <v>0.1</v>
      </c>
      <c r="P17" s="4">
        <v>0.15</v>
      </c>
      <c r="Q17" s="4">
        <v>0.15</v>
      </c>
      <c r="R17" s="4">
        <v>0.15</v>
      </c>
      <c r="S17" s="4">
        <v>0.15</v>
      </c>
      <c r="T17" s="4">
        <v>0.15</v>
      </c>
      <c r="U17" s="4">
        <v>0.15</v>
      </c>
      <c r="V17" s="4">
        <v>0.15</v>
      </c>
      <c r="W17" s="4">
        <v>0.15</v>
      </c>
      <c r="X17" s="4">
        <v>0.15</v>
      </c>
      <c r="Y17" s="4">
        <v>0.15</v>
      </c>
      <c r="Z17" s="4">
        <v>0.2</v>
      </c>
      <c r="AA17" s="4">
        <v>0.2</v>
      </c>
      <c r="AB17" s="4">
        <v>0.2</v>
      </c>
      <c r="AC17" s="4">
        <v>0.2</v>
      </c>
      <c r="AD17" s="4">
        <v>0.2</v>
      </c>
      <c r="AE17" s="4">
        <v>0.25</v>
      </c>
      <c r="AF17" s="4">
        <v>0.25</v>
      </c>
      <c r="AG17" s="4">
        <v>0.25</v>
      </c>
      <c r="AH17" s="4">
        <v>0.25</v>
      </c>
      <c r="AI17" s="4">
        <v>0.25</v>
      </c>
      <c r="AJ17" s="4">
        <v>0.3</v>
      </c>
      <c r="AK17" s="4">
        <v>0.3</v>
      </c>
      <c r="AL17" s="4">
        <v>0.3</v>
      </c>
      <c r="AM17" s="4">
        <v>0.3</v>
      </c>
      <c r="AN17" s="4">
        <v>0.3</v>
      </c>
      <c r="AO17" s="4">
        <v>0.35</v>
      </c>
      <c r="AP17" s="4">
        <v>0.35</v>
      </c>
      <c r="AQ17" s="4">
        <v>0.35</v>
      </c>
      <c r="AR17" s="4">
        <v>0.35</v>
      </c>
      <c r="AS17" s="4">
        <v>0.35</v>
      </c>
      <c r="AT17" s="4">
        <v>0.4</v>
      </c>
      <c r="AU17" s="4">
        <v>0.4</v>
      </c>
      <c r="AV17" s="4">
        <v>0.4</v>
      </c>
      <c r="AW17" s="4">
        <v>0.4</v>
      </c>
      <c r="AX17" s="4">
        <v>0.4</v>
      </c>
      <c r="AY17" s="4">
        <v>0.45</v>
      </c>
      <c r="AZ17" s="4">
        <v>0.45</v>
      </c>
      <c r="BA17" s="4">
        <v>0.45</v>
      </c>
      <c r="BB17" s="4">
        <v>0.45</v>
      </c>
      <c r="BC17" s="4">
        <v>0.45</v>
      </c>
      <c r="BD17" s="4">
        <v>0.55000000000000004</v>
      </c>
      <c r="BE17" s="4">
        <v>0.55000000000000004</v>
      </c>
      <c r="BF17" s="4">
        <v>0.55000000000000004</v>
      </c>
      <c r="BG17" s="4">
        <v>0.55000000000000004</v>
      </c>
      <c r="BH17" s="4">
        <v>0.55000000000000004</v>
      </c>
      <c r="BI17" s="4">
        <v>0.65</v>
      </c>
      <c r="BJ17" s="4">
        <v>0.65</v>
      </c>
      <c r="BK17" s="4">
        <v>0.65</v>
      </c>
      <c r="BL17" s="4">
        <v>0.65</v>
      </c>
      <c r="BM17" s="4">
        <v>0.65</v>
      </c>
      <c r="BN17" s="4">
        <v>0.75</v>
      </c>
      <c r="BO17" s="4">
        <v>0.75</v>
      </c>
      <c r="BP17" s="4">
        <v>0.75</v>
      </c>
      <c r="BQ17" s="4">
        <v>0.75</v>
      </c>
      <c r="BR17" s="4">
        <v>0.75</v>
      </c>
      <c r="BS17" s="4">
        <v>0.75</v>
      </c>
      <c r="BT17" s="4">
        <v>0.75</v>
      </c>
      <c r="BU17" s="4">
        <v>0.75</v>
      </c>
      <c r="BV17" s="4">
        <v>0.75</v>
      </c>
      <c r="BW17" s="4">
        <v>0.75</v>
      </c>
      <c r="BX17" s="4">
        <v>0.75</v>
      </c>
      <c r="BY17" s="4">
        <v>0.75</v>
      </c>
      <c r="BZ17" s="4">
        <v>0.75</v>
      </c>
      <c r="CA17" s="4">
        <v>0.75</v>
      </c>
      <c r="CB17" s="4">
        <v>0.75</v>
      </c>
      <c r="CC17" s="4">
        <v>0.75</v>
      </c>
      <c r="CD17" s="4">
        <v>0.75</v>
      </c>
      <c r="CE17" s="4">
        <v>0.75</v>
      </c>
      <c r="CF17" s="4">
        <v>0.75</v>
      </c>
      <c r="CG17" s="4">
        <v>0.75</v>
      </c>
      <c r="CH17" s="4">
        <v>0.75</v>
      </c>
      <c r="CI17" s="4">
        <v>0.75</v>
      </c>
      <c r="CJ17" s="4">
        <v>0.75</v>
      </c>
      <c r="CK17" s="4">
        <v>0.75</v>
      </c>
      <c r="CL17" s="4">
        <v>0.75</v>
      </c>
      <c r="CM17" s="4">
        <v>0.75</v>
      </c>
      <c r="CN17" s="4">
        <v>0.75</v>
      </c>
      <c r="CO17" s="4">
        <v>0.75</v>
      </c>
      <c r="CP17" s="4">
        <v>0.75</v>
      </c>
      <c r="CQ17" s="4">
        <v>0.75</v>
      </c>
      <c r="CR17" s="4">
        <v>0.75</v>
      </c>
      <c r="CS17" s="4">
        <v>0.75</v>
      </c>
      <c r="CT17" s="4">
        <v>0.75</v>
      </c>
      <c r="CU17" s="4">
        <v>0.75</v>
      </c>
      <c r="CV17" s="4">
        <v>0.75</v>
      </c>
    </row>
    <row r="18" spans="2:100" x14ac:dyDescent="0.3">
      <c r="C18" t="s">
        <v>35</v>
      </c>
      <c r="E18" s="6">
        <v>0.3</v>
      </c>
      <c r="F18" s="6">
        <v>0.3</v>
      </c>
      <c r="G18" s="6">
        <v>0.3</v>
      </c>
      <c r="H18" s="6">
        <v>0.3</v>
      </c>
      <c r="I18" s="6">
        <v>0.3</v>
      </c>
      <c r="J18" s="6">
        <v>0.3</v>
      </c>
      <c r="K18" s="6">
        <v>0.3</v>
      </c>
      <c r="L18" s="6">
        <v>0.3</v>
      </c>
      <c r="M18" s="6">
        <v>0.3</v>
      </c>
      <c r="N18" s="6">
        <v>0.3</v>
      </c>
      <c r="O18" s="6">
        <v>0.3</v>
      </c>
      <c r="P18" s="4">
        <v>0.3</v>
      </c>
      <c r="Q18" s="4">
        <v>0.3</v>
      </c>
      <c r="R18" s="4">
        <v>0.3</v>
      </c>
      <c r="S18" s="4">
        <v>0.3</v>
      </c>
      <c r="T18" s="4">
        <v>0.3</v>
      </c>
      <c r="U18" s="4">
        <v>0.4</v>
      </c>
      <c r="V18" s="4">
        <v>0.4</v>
      </c>
      <c r="W18" s="4">
        <v>0.4</v>
      </c>
      <c r="X18" s="4">
        <v>0.4</v>
      </c>
      <c r="Y18" s="4">
        <v>0.4</v>
      </c>
      <c r="Z18" s="4">
        <v>0.45</v>
      </c>
      <c r="AA18" s="4">
        <v>0.45</v>
      </c>
      <c r="AB18" s="4">
        <v>0.45</v>
      </c>
      <c r="AC18" s="4">
        <v>0.45</v>
      </c>
      <c r="AD18" s="4">
        <v>0.45</v>
      </c>
      <c r="AE18" s="4">
        <v>0.45</v>
      </c>
      <c r="AF18" s="4">
        <v>0.45</v>
      </c>
      <c r="AG18" s="4">
        <v>0.45</v>
      </c>
      <c r="AH18" s="4">
        <v>0.45</v>
      </c>
      <c r="AI18" s="4">
        <v>0.45</v>
      </c>
      <c r="AJ18" s="4">
        <v>0.5</v>
      </c>
      <c r="AK18" s="4">
        <v>0.5</v>
      </c>
      <c r="AL18" s="4">
        <v>0.5</v>
      </c>
      <c r="AM18" s="4">
        <v>0.5</v>
      </c>
      <c r="AN18" s="4">
        <v>0.5</v>
      </c>
      <c r="AO18" s="4">
        <v>0.55000000000000004</v>
      </c>
      <c r="AP18" s="4">
        <v>0.55000000000000004</v>
      </c>
      <c r="AQ18" s="4">
        <v>0.55000000000000004</v>
      </c>
      <c r="AR18" s="4">
        <v>0.55000000000000004</v>
      </c>
      <c r="AS18" s="4">
        <v>0.55000000000000004</v>
      </c>
      <c r="AT18" s="4">
        <v>0.6</v>
      </c>
      <c r="AU18" s="4">
        <v>0.6</v>
      </c>
      <c r="AV18" s="4">
        <v>0.6</v>
      </c>
      <c r="AW18" s="4">
        <v>0.6</v>
      </c>
      <c r="AX18" s="4">
        <v>0.6</v>
      </c>
      <c r="AY18" s="4">
        <v>0.55000000000000004</v>
      </c>
      <c r="AZ18" s="4">
        <v>0.55000000000000004</v>
      </c>
      <c r="BA18" s="4">
        <v>0.55000000000000004</v>
      </c>
      <c r="BB18" s="4">
        <v>0.55000000000000004</v>
      </c>
      <c r="BC18" s="4">
        <v>0.55000000000000004</v>
      </c>
      <c r="BD18" s="4">
        <v>0.45</v>
      </c>
      <c r="BE18" s="4">
        <v>0.45</v>
      </c>
      <c r="BF18" s="4">
        <v>0.45</v>
      </c>
      <c r="BG18" s="4">
        <v>0.45</v>
      </c>
      <c r="BH18" s="4">
        <v>0.45</v>
      </c>
      <c r="BI18" s="4">
        <v>0.35</v>
      </c>
      <c r="BJ18" s="4">
        <v>0.35</v>
      </c>
      <c r="BK18" s="4">
        <v>0.35</v>
      </c>
      <c r="BL18" s="4">
        <v>0.35</v>
      </c>
      <c r="BM18" s="4">
        <v>0.35</v>
      </c>
      <c r="BN18" s="4">
        <v>0.25</v>
      </c>
      <c r="BO18" s="4">
        <v>0.25</v>
      </c>
      <c r="BP18" s="4">
        <v>0.25</v>
      </c>
      <c r="BQ18" s="4">
        <v>0.25</v>
      </c>
      <c r="BR18" s="4">
        <v>0.25</v>
      </c>
      <c r="BS18" s="4">
        <v>0.25</v>
      </c>
      <c r="BT18" s="4">
        <v>0.25</v>
      </c>
      <c r="BU18" s="4">
        <v>0.25</v>
      </c>
      <c r="BV18" s="4">
        <v>0.25</v>
      </c>
      <c r="BW18" s="4">
        <v>0.25</v>
      </c>
      <c r="BX18" s="4">
        <v>0.25</v>
      </c>
      <c r="BY18" s="4">
        <v>0.25</v>
      </c>
      <c r="BZ18" s="4">
        <v>0.25</v>
      </c>
      <c r="CA18" s="4">
        <v>0.25</v>
      </c>
      <c r="CB18" s="4">
        <v>0.25</v>
      </c>
      <c r="CC18" s="4">
        <v>0.25</v>
      </c>
      <c r="CD18" s="4">
        <v>0.25</v>
      </c>
      <c r="CE18" s="4">
        <v>0.25</v>
      </c>
      <c r="CF18" s="4">
        <v>0.25</v>
      </c>
      <c r="CG18" s="4">
        <v>0.25</v>
      </c>
      <c r="CH18" s="4">
        <v>0.25</v>
      </c>
      <c r="CI18" s="4">
        <v>0.25</v>
      </c>
      <c r="CJ18" s="4">
        <v>0.25</v>
      </c>
      <c r="CK18" s="4">
        <v>0.25</v>
      </c>
      <c r="CL18" s="4">
        <v>0.25</v>
      </c>
      <c r="CM18" s="4">
        <v>0.25</v>
      </c>
      <c r="CN18" s="4">
        <v>0.25</v>
      </c>
      <c r="CO18" s="4">
        <v>0.25</v>
      </c>
      <c r="CP18" s="4">
        <v>0.25</v>
      </c>
      <c r="CQ18" s="4">
        <v>0.25</v>
      </c>
      <c r="CR18" s="4">
        <v>0.25</v>
      </c>
      <c r="CS18" s="4">
        <v>0.25</v>
      </c>
      <c r="CT18" s="4">
        <v>0.25</v>
      </c>
      <c r="CU18" s="4">
        <v>0.25</v>
      </c>
      <c r="CV18" s="4">
        <v>0.25</v>
      </c>
    </row>
    <row r="19" spans="2:100" x14ac:dyDescent="0.3">
      <c r="C19" t="s">
        <v>32</v>
      </c>
      <c r="E19" s="6">
        <v>0.4</v>
      </c>
      <c r="F19" s="6">
        <v>0.4</v>
      </c>
      <c r="G19" s="6">
        <v>0.4</v>
      </c>
      <c r="H19" s="6">
        <v>0.4</v>
      </c>
      <c r="I19" s="6">
        <v>0.4</v>
      </c>
      <c r="J19" s="6">
        <v>0.4</v>
      </c>
      <c r="K19" s="6">
        <v>0.4</v>
      </c>
      <c r="L19" s="6">
        <v>0.4</v>
      </c>
      <c r="M19" s="6">
        <v>0.4</v>
      </c>
      <c r="N19" s="6">
        <v>0.4</v>
      </c>
      <c r="O19" s="6">
        <v>0.4</v>
      </c>
      <c r="P19" s="6">
        <v>0.4</v>
      </c>
      <c r="Q19" s="6">
        <v>0.4</v>
      </c>
      <c r="R19" s="6">
        <v>0.4</v>
      </c>
      <c r="S19" s="6">
        <v>0.4</v>
      </c>
      <c r="T19" s="6">
        <v>0.4</v>
      </c>
      <c r="U19" s="6">
        <v>0.35</v>
      </c>
      <c r="V19" s="6">
        <v>0.35</v>
      </c>
      <c r="W19" s="6">
        <v>0.35</v>
      </c>
      <c r="X19" s="6">
        <v>0.35</v>
      </c>
      <c r="Y19" s="6">
        <v>0.35</v>
      </c>
      <c r="Z19" s="6">
        <v>0.3</v>
      </c>
      <c r="AA19" s="6">
        <v>0.3</v>
      </c>
      <c r="AB19" s="6">
        <v>0.3</v>
      </c>
      <c r="AC19" s="6">
        <v>0.3</v>
      </c>
      <c r="AD19" s="6">
        <v>0.3</v>
      </c>
      <c r="AE19" s="6">
        <v>0.3</v>
      </c>
      <c r="AF19" s="6">
        <v>0.3</v>
      </c>
      <c r="AG19" s="6">
        <v>0.3</v>
      </c>
      <c r="AH19" s="6">
        <v>0.3</v>
      </c>
      <c r="AI19" s="6">
        <v>0.3</v>
      </c>
      <c r="AJ19" s="6">
        <v>0.2</v>
      </c>
      <c r="AK19" s="6">
        <v>0.2</v>
      </c>
      <c r="AL19" s="6">
        <v>0.2</v>
      </c>
      <c r="AM19" s="6">
        <v>0.2</v>
      </c>
      <c r="AN19" s="6">
        <v>0.2</v>
      </c>
      <c r="AO19" s="6">
        <v>0.1</v>
      </c>
      <c r="AP19" s="6">
        <v>0.1</v>
      </c>
      <c r="AQ19" s="6">
        <v>0.1</v>
      </c>
      <c r="AR19" s="6">
        <v>0.1</v>
      </c>
      <c r="AS19" s="6">
        <v>0.1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0.1</v>
      </c>
      <c r="BE19" s="6">
        <v>0.1</v>
      </c>
      <c r="BF19" s="6">
        <v>0.1</v>
      </c>
      <c r="BG19" s="6">
        <v>0.1</v>
      </c>
      <c r="BH19" s="6">
        <v>0.1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</row>
    <row r="20" spans="2:100" x14ac:dyDescent="0.3">
      <c r="C20" t="s">
        <v>33</v>
      </c>
      <c r="D20" s="12"/>
      <c r="E20" s="6">
        <v>0.2</v>
      </c>
      <c r="F20" s="6">
        <v>0.2</v>
      </c>
      <c r="G20" s="6">
        <v>0.2</v>
      </c>
      <c r="H20" s="6">
        <v>0.2</v>
      </c>
      <c r="I20" s="6">
        <v>0.2</v>
      </c>
      <c r="J20" s="6">
        <v>0.2</v>
      </c>
      <c r="K20" s="6">
        <v>0.2</v>
      </c>
      <c r="L20" s="6">
        <v>0.2</v>
      </c>
      <c r="M20" s="6">
        <v>0.2</v>
      </c>
      <c r="N20" s="6">
        <v>0.2</v>
      </c>
      <c r="O20" s="6">
        <v>0.2</v>
      </c>
      <c r="P20" s="6">
        <v>0.15</v>
      </c>
      <c r="Q20" s="6">
        <v>0.15</v>
      </c>
      <c r="R20" s="6">
        <v>0.15</v>
      </c>
      <c r="S20" s="6">
        <v>0.15</v>
      </c>
      <c r="T20" s="6">
        <v>0.15</v>
      </c>
      <c r="U20" s="6">
        <v>0.1</v>
      </c>
      <c r="V20" s="6">
        <v>0.1</v>
      </c>
      <c r="W20" s="6">
        <v>0.1</v>
      </c>
      <c r="X20" s="6">
        <v>0.1</v>
      </c>
      <c r="Y20" s="6">
        <v>0.1</v>
      </c>
      <c r="Z20" s="6">
        <v>0.05</v>
      </c>
      <c r="AA20" s="6">
        <v>0.05</v>
      </c>
      <c r="AB20" s="6">
        <v>0.05</v>
      </c>
      <c r="AC20" s="6">
        <v>0.05</v>
      </c>
      <c r="AD20" s="6">
        <v>0.05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</row>
    <row r="21" spans="2:100" x14ac:dyDescent="0.3">
      <c r="C21" s="2" t="s">
        <v>34</v>
      </c>
      <c r="E21" s="9">
        <f>($E$2*E17)+($E$3*E18)+($E$4*E19)+($E$5*E20)</f>
        <v>6.4000000000000001E-2</v>
      </c>
      <c r="F21" s="9">
        <f t="shared" ref="F21" si="86">($E$2*F17)+($E$3*F18)+($E$4*F19)+($E$5*F20)</f>
        <v>6.4000000000000001E-2</v>
      </c>
      <c r="G21" s="9">
        <f t="shared" ref="G21" si="87">($E$2*G17)+($E$3*G18)+($E$4*G19)+($E$5*G20)</f>
        <v>6.4000000000000001E-2</v>
      </c>
      <c r="H21" s="9">
        <f t="shared" ref="H21" si="88">($E$2*H17)+($E$3*H18)+($E$4*H19)+($E$5*H20)</f>
        <v>6.4000000000000001E-2</v>
      </c>
      <c r="I21" s="9">
        <f t="shared" ref="I21" si="89">($E$2*I17)+($E$3*I18)+($E$4*I19)+($E$5*I20)</f>
        <v>6.4000000000000001E-2</v>
      </c>
      <c r="J21" s="9">
        <f t="shared" ref="J21" si="90">($E$2*J17)+($E$3*J18)+($E$4*J19)+($E$5*J20)</f>
        <v>6.4000000000000001E-2</v>
      </c>
      <c r="K21" s="9">
        <f t="shared" ref="K21" si="91">($E$2*K17)+($E$3*K18)+($E$4*K19)+($E$5*K20)</f>
        <v>6.4000000000000001E-2</v>
      </c>
      <c r="L21" s="9">
        <f t="shared" ref="L21" si="92">($E$2*L17)+($E$3*L18)+($E$4*L19)+($E$5*L20)</f>
        <v>6.4000000000000001E-2</v>
      </c>
      <c r="M21" s="9">
        <f t="shared" ref="M21" si="93">($E$2*M17)+($E$3*M18)+($E$4*M19)+($E$5*M20)</f>
        <v>6.4000000000000001E-2</v>
      </c>
      <c r="N21" s="9">
        <f t="shared" ref="N21" si="94">($E$2*N17)+($E$3*N18)+($E$4*N19)+($E$5*N20)</f>
        <v>6.4000000000000001E-2</v>
      </c>
      <c r="O21" s="9">
        <f t="shared" ref="O21" si="95">($E$2*O17)+($E$3*O18)+($E$4*O19)+($E$5*O20)</f>
        <v>6.4000000000000001E-2</v>
      </c>
      <c r="P21" s="9">
        <f t="shared" ref="P21" si="96">($E$2*P17)+($E$3*P18)+($E$4*P19)+($E$5*P20)</f>
        <v>6.0999999999999999E-2</v>
      </c>
      <c r="Q21" s="9">
        <f t="shared" ref="Q21" si="97">($E$2*Q17)+($E$3*Q18)+($E$4*Q19)+($E$5*Q20)</f>
        <v>6.0999999999999999E-2</v>
      </c>
      <c r="R21" s="9">
        <f t="shared" ref="R21" si="98">($E$2*R17)+($E$3*R18)+($E$4*R19)+($E$5*R20)</f>
        <v>6.0999999999999999E-2</v>
      </c>
      <c r="S21" s="9">
        <f t="shared" ref="S21" si="99">($E$2*S17)+($E$3*S18)+($E$4*S19)+($E$5*S20)</f>
        <v>6.0999999999999999E-2</v>
      </c>
      <c r="T21" s="9">
        <f t="shared" ref="T21" si="100">($E$2*T17)+($E$3*T18)+($E$4*T19)+($E$5*T20)</f>
        <v>6.0999999999999999E-2</v>
      </c>
      <c r="U21" s="9">
        <f t="shared" ref="U21" si="101">($E$2*U17)+($E$3*U18)+($E$4*U19)+($E$5*U20)</f>
        <v>5.8000000000000003E-2</v>
      </c>
      <c r="V21" s="9">
        <f t="shared" ref="V21" si="102">($E$2*V17)+($E$3*V18)+($E$4*V19)+($E$5*V20)</f>
        <v>5.8000000000000003E-2</v>
      </c>
      <c r="W21" s="9">
        <f t="shared" ref="W21" si="103">($E$2*W17)+($E$3*W18)+($E$4*W19)+($E$5*W20)</f>
        <v>5.8000000000000003E-2</v>
      </c>
      <c r="X21" s="9">
        <f t="shared" ref="X21" si="104">($E$2*X17)+($E$3*X18)+($E$4*X19)+($E$5*X20)</f>
        <v>5.8000000000000003E-2</v>
      </c>
      <c r="Y21" s="9">
        <f t="shared" ref="Y21" si="105">($E$2*Y17)+($E$3*Y18)+($E$4*Y19)+($E$5*Y20)</f>
        <v>5.8000000000000003E-2</v>
      </c>
      <c r="Z21" s="9">
        <f t="shared" ref="Z21" si="106">($E$2*Z17)+($E$3*Z18)+($E$4*Z19)+($E$5*Z20)</f>
        <v>5.3999999999999999E-2</v>
      </c>
      <c r="AA21" s="9">
        <f t="shared" ref="AA21" si="107">($E$2*AA17)+($E$3*AA18)+($E$4*AA19)+($E$5*AA20)</f>
        <v>5.3999999999999999E-2</v>
      </c>
      <c r="AB21" s="9">
        <f t="shared" ref="AB21" si="108">($E$2*AB17)+($E$3*AB18)+($E$4*AB19)+($E$5*AB20)</f>
        <v>5.3999999999999999E-2</v>
      </c>
      <c r="AC21" s="9">
        <f t="shared" ref="AC21" si="109">($E$2*AC17)+($E$3*AC18)+($E$4*AC19)+($E$5*AC20)</f>
        <v>5.3999999999999999E-2</v>
      </c>
      <c r="AD21" s="9">
        <f t="shared" ref="AD21" si="110">($E$2*AD17)+($E$3*AD18)+($E$4*AD19)+($E$5*AD20)</f>
        <v>5.3999999999999999E-2</v>
      </c>
      <c r="AE21" s="9">
        <f t="shared" ref="AE21" si="111">($E$2*AE17)+($E$3*AE18)+($E$4*AE19)+($E$5*AE20)</f>
        <v>5.1000000000000004E-2</v>
      </c>
      <c r="AF21" s="9">
        <f t="shared" ref="AF21" si="112">($E$2*AF17)+($E$3*AF18)+($E$4*AF19)+($E$5*AF20)</f>
        <v>5.1000000000000004E-2</v>
      </c>
      <c r="AG21" s="9">
        <f t="shared" ref="AG21" si="113">($E$2*AG17)+($E$3*AG18)+($E$4*AG19)+($E$5*AG20)</f>
        <v>5.1000000000000004E-2</v>
      </c>
      <c r="AH21" s="9">
        <f t="shared" ref="AH21" si="114">($E$2*AH17)+($E$3*AH18)+($E$4*AH19)+($E$5*AH20)</f>
        <v>5.1000000000000004E-2</v>
      </c>
      <c r="AI21" s="9">
        <f t="shared" ref="AI21" si="115">($E$2*AI17)+($E$3*AI18)+($E$4*AI19)+($E$5*AI20)</f>
        <v>5.1000000000000004E-2</v>
      </c>
      <c r="AJ21" s="9">
        <f t="shared" ref="AJ21" si="116">($E$2*AJ17)+($E$3*AJ18)+($E$4*AJ19)+($E$5*AJ20)</f>
        <v>4.8000000000000001E-2</v>
      </c>
      <c r="AK21" s="9">
        <f t="shared" ref="AK21" si="117">($E$2*AK17)+($E$3*AK18)+($E$4*AK19)+($E$5*AK20)</f>
        <v>4.8000000000000001E-2</v>
      </c>
      <c r="AL21" s="9">
        <f t="shared" ref="AL21" si="118">($E$2*AL17)+($E$3*AL18)+($E$4*AL19)+($E$5*AL20)</f>
        <v>4.8000000000000001E-2</v>
      </c>
      <c r="AM21" s="9">
        <f t="shared" ref="AM21" si="119">($E$2*AM17)+($E$3*AM18)+($E$4*AM19)+($E$5*AM20)</f>
        <v>4.8000000000000001E-2</v>
      </c>
      <c r="AN21" s="9">
        <f t="shared" ref="AN21" si="120">($E$2*AN17)+($E$3*AN18)+($E$4*AN19)+($E$5*AN20)</f>
        <v>4.8000000000000001E-2</v>
      </c>
      <c r="AO21" s="9">
        <f t="shared" ref="AO21" si="121">($E$2*AO17)+($E$3*AO18)+($E$4*AO19)+($E$5*AO20)</f>
        <v>4.5000000000000005E-2</v>
      </c>
      <c r="AP21" s="9">
        <f t="shared" ref="AP21" si="122">($E$2*AP17)+($E$3*AP18)+($E$4*AP19)+($E$5*AP20)</f>
        <v>4.5000000000000005E-2</v>
      </c>
      <c r="AQ21" s="9">
        <f t="shared" ref="AQ21" si="123">($E$2*AQ17)+($E$3*AQ18)+($E$4*AQ19)+($E$5*AQ20)</f>
        <v>4.5000000000000005E-2</v>
      </c>
      <c r="AR21" s="9">
        <f t="shared" ref="AR21" si="124">($E$2*AR17)+($E$3*AR18)+($E$4*AR19)+($E$5*AR20)</f>
        <v>4.5000000000000005E-2</v>
      </c>
      <c r="AS21" s="9">
        <f t="shared" ref="AS21" si="125">($E$2*AS17)+($E$3*AS18)+($E$4*AS19)+($E$5*AS20)</f>
        <v>4.5000000000000005E-2</v>
      </c>
      <c r="AT21" s="9">
        <f t="shared" ref="AT21" si="126">($E$2*AT17)+($E$3*AT18)+($E$4*AT19)+($E$5*AT20)</f>
        <v>4.1999999999999996E-2</v>
      </c>
      <c r="AU21" s="9">
        <f t="shared" ref="AU21" si="127">($E$2*AU17)+($E$3*AU18)+($E$4*AU19)+($E$5*AU20)</f>
        <v>4.1999999999999996E-2</v>
      </c>
      <c r="AV21" s="9">
        <f t="shared" ref="AV21" si="128">($E$2*AV17)+($E$3*AV18)+($E$4*AV19)+($E$5*AV20)</f>
        <v>4.1999999999999996E-2</v>
      </c>
      <c r="AW21" s="9">
        <f t="shared" ref="AW21" si="129">($E$2*AW17)+($E$3*AW18)+($E$4*AW19)+($E$5*AW20)</f>
        <v>4.1999999999999996E-2</v>
      </c>
      <c r="AX21" s="9">
        <f t="shared" ref="AX21" si="130">($E$2*AX17)+($E$3*AX18)+($E$4*AX19)+($E$5*AX20)</f>
        <v>4.1999999999999996E-2</v>
      </c>
      <c r="AY21" s="9">
        <f t="shared" ref="AY21" si="131">($E$2*AY17)+($E$3*AY18)+($E$4*AY19)+($E$5*AY20)</f>
        <v>4.1000000000000002E-2</v>
      </c>
      <c r="AZ21" s="9">
        <f t="shared" ref="AZ21" si="132">($E$2*AZ17)+($E$3*AZ18)+($E$4*AZ19)+($E$5*AZ20)</f>
        <v>4.1000000000000002E-2</v>
      </c>
      <c r="BA21" s="9">
        <f t="shared" ref="BA21" si="133">($E$2*BA17)+($E$3*BA18)+($E$4*BA19)+($E$5*BA20)</f>
        <v>4.1000000000000002E-2</v>
      </c>
      <c r="BB21" s="9">
        <f t="shared" ref="BB21" si="134">($E$2*BB17)+($E$3*BB18)+($E$4*BB19)+($E$5*BB20)</f>
        <v>4.1000000000000002E-2</v>
      </c>
      <c r="BC21" s="9">
        <f t="shared" ref="BC21" si="135">($E$2*BC17)+($E$3*BC18)+($E$4*BC19)+($E$5*BC20)</f>
        <v>4.1000000000000002E-2</v>
      </c>
      <c r="BD21" s="9">
        <f t="shared" ref="BD21" si="136">($E$2*BD17)+($E$3*BD18)+($E$4*BD19)+($E$5*BD20)</f>
        <v>4.6000000000000006E-2</v>
      </c>
      <c r="BE21" s="9">
        <f t="shared" ref="BE21" si="137">($E$2*BE17)+($E$3*BE18)+($E$4*BE19)+($E$5*BE20)</f>
        <v>4.6000000000000006E-2</v>
      </c>
      <c r="BF21" s="9">
        <f t="shared" ref="BF21" si="138">($E$2*BF17)+($E$3*BF18)+($E$4*BF19)+($E$5*BF20)</f>
        <v>4.6000000000000006E-2</v>
      </c>
      <c r="BG21" s="9">
        <f t="shared" ref="BG21" si="139">($E$2*BG17)+($E$3*BG18)+($E$4*BG19)+($E$5*BG20)</f>
        <v>4.6000000000000006E-2</v>
      </c>
      <c r="BH21" s="9">
        <f t="shared" ref="BH21" si="140">($E$2*BH17)+($E$3*BH18)+($E$4*BH19)+($E$5*BH20)</f>
        <v>4.6000000000000006E-2</v>
      </c>
      <c r="BI21" s="9">
        <f t="shared" ref="BI21" si="141">($E$2*BI17)+($E$3*BI18)+($E$4*BI19)+($E$5*BI20)</f>
        <v>3.6999999999999998E-2</v>
      </c>
      <c r="BJ21" s="9">
        <f t="shared" ref="BJ21" si="142">($E$2*BJ17)+($E$3*BJ18)+($E$4*BJ19)+($E$5*BJ20)</f>
        <v>3.6999999999999998E-2</v>
      </c>
      <c r="BK21" s="9">
        <f t="shared" ref="BK21" si="143">($E$2*BK17)+($E$3*BK18)+($E$4*BK19)+($E$5*BK20)</f>
        <v>3.6999999999999998E-2</v>
      </c>
      <c r="BL21" s="9">
        <f t="shared" ref="BL21" si="144">($E$2*BL17)+($E$3*BL18)+($E$4*BL19)+($E$5*BL20)</f>
        <v>3.6999999999999998E-2</v>
      </c>
      <c r="BM21" s="9">
        <f t="shared" ref="BM21" si="145">($E$2*BM17)+($E$3*BM18)+($E$4*BM19)+($E$5*BM20)</f>
        <v>3.6999999999999998E-2</v>
      </c>
      <c r="BN21" s="9">
        <f t="shared" ref="BN21" si="146">($E$2*BN17)+($E$3*BN18)+($E$4*BN19)+($E$5*BN20)</f>
        <v>3.5000000000000003E-2</v>
      </c>
      <c r="BO21" s="9">
        <f t="shared" ref="BO21" si="147">($E$2*BO17)+($E$3*BO18)+($E$4*BO19)+($E$5*BO20)</f>
        <v>3.5000000000000003E-2</v>
      </c>
      <c r="BP21" s="9">
        <f t="shared" ref="BP21" si="148">($E$2*BP17)+($E$3*BP18)+($E$4*BP19)+($E$5*BP20)</f>
        <v>3.5000000000000003E-2</v>
      </c>
      <c r="BQ21" s="9">
        <f t="shared" ref="BQ21" si="149">($E$2*BQ17)+($E$3*BQ18)+($E$4*BQ19)+($E$5*BQ20)</f>
        <v>3.5000000000000003E-2</v>
      </c>
      <c r="BR21" s="9">
        <f t="shared" ref="BR21" si="150">($E$2*BR17)+($E$3*BR18)+($E$4*BR19)+($E$5*BR20)</f>
        <v>3.5000000000000003E-2</v>
      </c>
      <c r="BS21" s="9">
        <f t="shared" ref="BS21" si="151">($E$2*BS17)+($E$3*BS18)+($E$4*BS19)+($E$5*BS20)</f>
        <v>3.5000000000000003E-2</v>
      </c>
      <c r="BT21" s="9">
        <f t="shared" ref="BT21" si="152">($E$2*BT17)+($E$3*BT18)+($E$4*BT19)+($E$5*BT20)</f>
        <v>3.5000000000000003E-2</v>
      </c>
      <c r="BU21" s="9">
        <f t="shared" ref="BU21" si="153">($E$2*BU17)+($E$3*BU18)+($E$4*BU19)+($E$5*BU20)</f>
        <v>3.5000000000000003E-2</v>
      </c>
      <c r="BV21" s="9">
        <f t="shared" ref="BV21" si="154">($E$2*BV17)+($E$3*BV18)+($E$4*BV19)+($E$5*BV20)</f>
        <v>3.5000000000000003E-2</v>
      </c>
      <c r="BW21" s="9">
        <f t="shared" ref="BW21" si="155">($E$2*BW17)+($E$3*BW18)+($E$4*BW19)+($E$5*BW20)</f>
        <v>3.5000000000000003E-2</v>
      </c>
      <c r="BX21" s="9">
        <f t="shared" ref="BX21" si="156">($E$2*BX17)+($E$3*BX18)+($E$4*BX19)+($E$5*BX20)</f>
        <v>3.5000000000000003E-2</v>
      </c>
      <c r="BY21" s="9">
        <f t="shared" ref="BY21" si="157">($E$2*BY17)+($E$3*BY18)+($E$4*BY19)+($E$5*BY20)</f>
        <v>3.5000000000000003E-2</v>
      </c>
      <c r="BZ21" s="9">
        <f t="shared" ref="BZ21" si="158">($E$2*BZ17)+($E$3*BZ18)+($E$4*BZ19)+($E$5*BZ20)</f>
        <v>3.5000000000000003E-2</v>
      </c>
      <c r="CA21" s="9">
        <f t="shared" ref="CA21" si="159">($E$2*CA17)+($E$3*CA18)+($E$4*CA19)+($E$5*CA20)</f>
        <v>3.5000000000000003E-2</v>
      </c>
      <c r="CB21" s="9">
        <f t="shared" ref="CB21" si="160">($E$2*CB17)+($E$3*CB18)+($E$4*CB19)+($E$5*CB20)</f>
        <v>3.5000000000000003E-2</v>
      </c>
      <c r="CC21" s="9">
        <f t="shared" ref="CC21" si="161">($E$2*CC17)+($E$3*CC18)+($E$4*CC19)+($E$5*CC20)</f>
        <v>3.5000000000000003E-2</v>
      </c>
      <c r="CD21" s="9">
        <f t="shared" ref="CD21" si="162">($E$2*CD17)+($E$3*CD18)+($E$4*CD19)+($E$5*CD20)</f>
        <v>3.5000000000000003E-2</v>
      </c>
      <c r="CE21" s="9">
        <f t="shared" ref="CE21" si="163">($E$2*CE17)+($E$3*CE18)+($E$4*CE19)+($E$5*CE20)</f>
        <v>3.5000000000000003E-2</v>
      </c>
      <c r="CF21" s="9">
        <f t="shared" ref="CF21" si="164">($E$2*CF17)+($E$3*CF18)+($E$4*CF19)+($E$5*CF20)</f>
        <v>3.5000000000000003E-2</v>
      </c>
      <c r="CG21" s="9">
        <f t="shared" ref="CG21" si="165">($E$2*CG17)+($E$3*CG18)+($E$4*CG19)+($E$5*CG20)</f>
        <v>3.5000000000000003E-2</v>
      </c>
      <c r="CH21" s="9">
        <f t="shared" ref="CH21" si="166">($E$2*CH17)+($E$3*CH18)+($E$4*CH19)+($E$5*CH20)</f>
        <v>3.5000000000000003E-2</v>
      </c>
      <c r="CI21" s="9">
        <f t="shared" ref="CI21" si="167">($E$2*CI17)+($E$3*CI18)+($E$4*CI19)+($E$5*CI20)</f>
        <v>3.5000000000000003E-2</v>
      </c>
      <c r="CJ21" s="9">
        <f t="shared" ref="CJ21" si="168">($E$2*CJ17)+($E$3*CJ18)+($E$4*CJ19)+($E$5*CJ20)</f>
        <v>3.5000000000000003E-2</v>
      </c>
      <c r="CK21" s="9">
        <f t="shared" ref="CK21" si="169">($E$2*CK17)+($E$3*CK18)+($E$4*CK19)+($E$5*CK20)</f>
        <v>3.5000000000000003E-2</v>
      </c>
      <c r="CL21" s="9">
        <f t="shared" ref="CL21" si="170">($E$2*CL17)+($E$3*CL18)+($E$4*CL19)+($E$5*CL20)</f>
        <v>3.5000000000000003E-2</v>
      </c>
      <c r="CM21" s="9">
        <f t="shared" ref="CM21" si="171">($E$2*CM17)+($E$3*CM18)+($E$4*CM19)+($E$5*CM20)</f>
        <v>3.5000000000000003E-2</v>
      </c>
      <c r="CN21" s="9">
        <f t="shared" ref="CN21" si="172">($E$2*CN17)+($E$3*CN18)+($E$4*CN19)+($E$5*CN20)</f>
        <v>3.5000000000000003E-2</v>
      </c>
      <c r="CO21" s="9">
        <f t="shared" ref="CO21" si="173">($E$2*CO17)+($E$3*CO18)+($E$4*CO19)+($E$5*CO20)</f>
        <v>3.5000000000000003E-2</v>
      </c>
      <c r="CP21" s="9">
        <f t="shared" ref="CP21" si="174">($E$2*CP17)+($E$3*CP18)+($E$4*CP19)+($E$5*CP20)</f>
        <v>3.5000000000000003E-2</v>
      </c>
      <c r="CQ21" s="9">
        <f t="shared" ref="CQ21" si="175">($E$2*CQ17)+($E$3*CQ18)+($E$4*CQ19)+($E$5*CQ20)</f>
        <v>3.5000000000000003E-2</v>
      </c>
      <c r="CR21" s="9">
        <f t="shared" ref="CR21" si="176">($E$2*CR17)+($E$3*CR18)+($E$4*CR19)+($E$5*CR20)</f>
        <v>3.5000000000000003E-2</v>
      </c>
      <c r="CS21" s="9">
        <f t="shared" ref="CS21" si="177">($E$2*CS17)+($E$3*CS18)+($E$4*CS19)+($E$5*CS20)</f>
        <v>3.5000000000000003E-2</v>
      </c>
      <c r="CT21" s="9">
        <f t="shared" ref="CT21" si="178">($E$2*CT17)+($E$3*CT18)+($E$4*CT19)+($E$5*CT20)</f>
        <v>3.5000000000000003E-2</v>
      </c>
      <c r="CU21" s="9">
        <f t="shared" ref="CU21" si="179">($E$2*CU17)+($E$3*CU18)+($E$4*CU19)+($E$5*CU20)</f>
        <v>3.5000000000000003E-2</v>
      </c>
      <c r="CV21" s="9">
        <f t="shared" ref="CV21" si="180">($E$2*CV17)+($E$3*CV18)+($E$4*CV19)+($E$5*CV20)</f>
        <v>3.5000000000000003E-2</v>
      </c>
    </row>
    <row r="22" spans="2:100" x14ac:dyDescent="0.3">
      <c r="C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</row>
    <row r="24" spans="2:100" x14ac:dyDescent="0.3">
      <c r="B24" t="s">
        <v>19</v>
      </c>
      <c r="E24">
        <v>20</v>
      </c>
      <c r="F24">
        <v>21</v>
      </c>
      <c r="G24">
        <v>22</v>
      </c>
      <c r="H24">
        <v>23</v>
      </c>
      <c r="I24">
        <v>24</v>
      </c>
      <c r="J24">
        <v>25</v>
      </c>
      <c r="K24">
        <v>26</v>
      </c>
      <c r="L24">
        <v>27</v>
      </c>
      <c r="M24">
        <v>28</v>
      </c>
      <c r="N24">
        <v>29</v>
      </c>
      <c r="O24">
        <v>30</v>
      </c>
      <c r="P24">
        <v>31</v>
      </c>
      <c r="Q24">
        <v>32</v>
      </c>
      <c r="R24">
        <v>33</v>
      </c>
      <c r="S24">
        <v>34</v>
      </c>
      <c r="T24">
        <v>35</v>
      </c>
      <c r="U24">
        <v>36</v>
      </c>
      <c r="V24">
        <v>37</v>
      </c>
      <c r="W24">
        <v>38</v>
      </c>
      <c r="X24">
        <v>39</v>
      </c>
      <c r="Y24">
        <v>40</v>
      </c>
      <c r="Z24">
        <v>41</v>
      </c>
      <c r="AA24">
        <v>42</v>
      </c>
      <c r="AB24">
        <v>43</v>
      </c>
      <c r="AC24">
        <v>44</v>
      </c>
      <c r="AD24">
        <v>45</v>
      </c>
      <c r="AE24">
        <v>46</v>
      </c>
      <c r="AF24">
        <v>47</v>
      </c>
      <c r="AG24">
        <v>48</v>
      </c>
      <c r="AH24">
        <v>49</v>
      </c>
      <c r="AI24">
        <v>50</v>
      </c>
      <c r="AJ24">
        <v>51</v>
      </c>
      <c r="AK24">
        <v>52</v>
      </c>
      <c r="AL24">
        <v>53</v>
      </c>
      <c r="AM24">
        <v>54</v>
      </c>
      <c r="AN24">
        <v>55</v>
      </c>
      <c r="AO24">
        <v>56</v>
      </c>
      <c r="AP24">
        <v>57</v>
      </c>
      <c r="AQ24">
        <v>58</v>
      </c>
      <c r="AR24">
        <v>59</v>
      </c>
      <c r="AS24">
        <v>60</v>
      </c>
      <c r="AT24">
        <v>61</v>
      </c>
      <c r="AU24">
        <v>62</v>
      </c>
      <c r="AV24">
        <v>63</v>
      </c>
      <c r="AW24">
        <v>64</v>
      </c>
      <c r="AX24">
        <v>65</v>
      </c>
      <c r="AY24">
        <v>66</v>
      </c>
      <c r="AZ24">
        <v>67</v>
      </c>
      <c r="BA24">
        <v>68</v>
      </c>
      <c r="BB24">
        <v>69</v>
      </c>
      <c r="BC24">
        <v>70</v>
      </c>
      <c r="BD24">
        <v>71</v>
      </c>
      <c r="BE24">
        <v>72</v>
      </c>
      <c r="BF24">
        <v>73</v>
      </c>
      <c r="BG24">
        <v>74</v>
      </c>
      <c r="BH24">
        <v>75</v>
      </c>
      <c r="BI24">
        <v>76</v>
      </c>
      <c r="BJ24">
        <v>77</v>
      </c>
      <c r="BK24">
        <v>78</v>
      </c>
      <c r="BL24">
        <v>79</v>
      </c>
      <c r="BM24">
        <v>80</v>
      </c>
      <c r="BN24">
        <v>81</v>
      </c>
      <c r="BO24">
        <v>82</v>
      </c>
      <c r="BP24">
        <v>83</v>
      </c>
      <c r="BQ24">
        <v>84</v>
      </c>
      <c r="BR24">
        <v>85</v>
      </c>
      <c r="BS24">
        <v>86</v>
      </c>
      <c r="BT24">
        <v>87</v>
      </c>
      <c r="BU24">
        <v>88</v>
      </c>
      <c r="BV24">
        <v>89</v>
      </c>
      <c r="BW24">
        <v>90</v>
      </c>
      <c r="BX24">
        <v>91</v>
      </c>
      <c r="BY24">
        <v>92</v>
      </c>
      <c r="BZ24">
        <v>93</v>
      </c>
      <c r="CA24">
        <v>94</v>
      </c>
      <c r="CB24">
        <v>95</v>
      </c>
      <c r="CC24">
        <v>96</v>
      </c>
      <c r="CD24">
        <v>97</v>
      </c>
      <c r="CE24">
        <v>98</v>
      </c>
      <c r="CF24">
        <v>99</v>
      </c>
      <c r="CG24">
        <v>100</v>
      </c>
      <c r="CH24">
        <v>101</v>
      </c>
      <c r="CI24">
        <v>102</v>
      </c>
      <c r="CJ24">
        <v>103</v>
      </c>
      <c r="CK24">
        <v>104</v>
      </c>
      <c r="CL24">
        <v>105</v>
      </c>
      <c r="CM24">
        <v>106</v>
      </c>
      <c r="CN24">
        <v>107</v>
      </c>
      <c r="CO24">
        <v>108</v>
      </c>
      <c r="CP24">
        <v>109</v>
      </c>
      <c r="CQ24">
        <v>110</v>
      </c>
      <c r="CR24">
        <v>111</v>
      </c>
      <c r="CS24">
        <v>112</v>
      </c>
      <c r="CT24">
        <v>113</v>
      </c>
      <c r="CU24">
        <v>114</v>
      </c>
      <c r="CV24">
        <v>115</v>
      </c>
    </row>
    <row r="25" spans="2:100" x14ac:dyDescent="0.3">
      <c r="C25" t="s">
        <v>26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0.05</v>
      </c>
      <c r="V25" s="4">
        <v>0.05</v>
      </c>
      <c r="W25" s="4">
        <v>0.05</v>
      </c>
      <c r="X25" s="4">
        <v>0.05</v>
      </c>
      <c r="Y25" s="4">
        <v>0.05</v>
      </c>
      <c r="Z25" s="4">
        <v>0.1</v>
      </c>
      <c r="AA25" s="4">
        <v>0.1</v>
      </c>
      <c r="AB25" s="4">
        <v>0.1</v>
      </c>
      <c r="AC25" s="4">
        <v>0.1</v>
      </c>
      <c r="AD25" s="4">
        <v>0.1</v>
      </c>
      <c r="AE25" s="4">
        <v>0.15</v>
      </c>
      <c r="AF25" s="4">
        <v>0.15</v>
      </c>
      <c r="AG25" s="4">
        <v>0.15</v>
      </c>
      <c r="AH25" s="4">
        <v>0.15</v>
      </c>
      <c r="AI25" s="4">
        <v>0.15</v>
      </c>
      <c r="AJ25" s="4">
        <v>0.25</v>
      </c>
      <c r="AK25" s="4">
        <v>0.25</v>
      </c>
      <c r="AL25" s="4">
        <v>0.25</v>
      </c>
      <c r="AM25" s="4">
        <v>0.25</v>
      </c>
      <c r="AN25" s="4">
        <v>0.25</v>
      </c>
      <c r="AO25" s="4">
        <v>0.3</v>
      </c>
      <c r="AP25" s="4">
        <v>0.3</v>
      </c>
      <c r="AQ25" s="4">
        <v>0.3</v>
      </c>
      <c r="AR25" s="4">
        <v>0.3</v>
      </c>
      <c r="AS25" s="4">
        <v>0.3</v>
      </c>
      <c r="AT25" s="4">
        <v>0.35</v>
      </c>
      <c r="AU25" s="4">
        <v>0.35</v>
      </c>
      <c r="AV25" s="4">
        <v>0.35</v>
      </c>
      <c r="AW25" s="4">
        <v>0.35</v>
      </c>
      <c r="AX25" s="4">
        <v>0.35</v>
      </c>
      <c r="AY25" s="4">
        <v>0.4</v>
      </c>
      <c r="AZ25" s="4">
        <v>0.4</v>
      </c>
      <c r="BA25" s="4">
        <v>0.4</v>
      </c>
      <c r="BB25" s="4">
        <v>0.4</v>
      </c>
      <c r="BC25" s="4">
        <v>0.4</v>
      </c>
      <c r="BD25" s="4">
        <v>0.5</v>
      </c>
      <c r="BE25" s="4">
        <v>0.5</v>
      </c>
      <c r="BF25" s="4">
        <v>0.5</v>
      </c>
      <c r="BG25" s="4">
        <v>0.5</v>
      </c>
      <c r="BH25" s="4">
        <v>0.5</v>
      </c>
      <c r="BI25" s="4">
        <v>0.5</v>
      </c>
      <c r="BJ25" s="4">
        <v>0.5</v>
      </c>
      <c r="BK25" s="4">
        <v>0.5</v>
      </c>
      <c r="BL25" s="4">
        <v>0.5</v>
      </c>
      <c r="BM25" s="4">
        <v>0.5</v>
      </c>
      <c r="BN25" s="4">
        <v>0.5</v>
      </c>
      <c r="BO25" s="4">
        <v>0.5</v>
      </c>
      <c r="BP25" s="4">
        <v>0.5</v>
      </c>
      <c r="BQ25" s="4">
        <v>0.5</v>
      </c>
      <c r="BR25" s="4">
        <v>0.5</v>
      </c>
      <c r="BS25" s="4">
        <v>0.5</v>
      </c>
      <c r="BT25" s="4">
        <v>0.5</v>
      </c>
      <c r="BU25" s="4">
        <v>0.5</v>
      </c>
      <c r="BV25" s="4">
        <v>0.5</v>
      </c>
      <c r="BW25" s="4">
        <v>0.5</v>
      </c>
      <c r="BX25" s="4">
        <v>0.5</v>
      </c>
      <c r="BY25" s="4">
        <v>0.5</v>
      </c>
      <c r="BZ25" s="4">
        <v>0.5</v>
      </c>
      <c r="CA25" s="4">
        <v>0.5</v>
      </c>
      <c r="CB25" s="4">
        <v>0.5</v>
      </c>
      <c r="CC25" s="4">
        <v>0.5</v>
      </c>
      <c r="CD25" s="4">
        <v>0.5</v>
      </c>
      <c r="CE25" s="4">
        <v>0.5</v>
      </c>
      <c r="CF25" s="4">
        <v>0.5</v>
      </c>
      <c r="CG25" s="4">
        <v>0.5</v>
      </c>
      <c r="CH25" s="4">
        <v>0.5</v>
      </c>
      <c r="CI25" s="4">
        <v>0.5</v>
      </c>
      <c r="CJ25" s="4">
        <v>0.5</v>
      </c>
      <c r="CK25" s="4">
        <v>0.5</v>
      </c>
      <c r="CL25" s="4">
        <v>0.5</v>
      </c>
      <c r="CM25" s="4">
        <v>0.5</v>
      </c>
      <c r="CN25" s="4">
        <v>0.5</v>
      </c>
      <c r="CO25" s="4">
        <v>0.5</v>
      </c>
      <c r="CP25" s="4">
        <v>0.5</v>
      </c>
      <c r="CQ25" s="4">
        <v>0.5</v>
      </c>
      <c r="CR25" s="4">
        <v>0.5</v>
      </c>
      <c r="CS25" s="4">
        <v>0.5</v>
      </c>
      <c r="CT25" s="4">
        <v>0.5</v>
      </c>
      <c r="CU25" s="4">
        <v>0.5</v>
      </c>
      <c r="CV25" s="4">
        <v>0.5</v>
      </c>
    </row>
    <row r="26" spans="2:100" x14ac:dyDescent="0.3">
      <c r="C26" t="s">
        <v>35</v>
      </c>
      <c r="E26" s="6">
        <v>0.15</v>
      </c>
      <c r="F26" s="6">
        <v>0.15</v>
      </c>
      <c r="G26" s="6">
        <v>0.15</v>
      </c>
      <c r="H26" s="6">
        <v>0.15</v>
      </c>
      <c r="I26" s="6">
        <v>0.15</v>
      </c>
      <c r="J26" s="6">
        <v>0.15</v>
      </c>
      <c r="K26" s="6">
        <v>0.15</v>
      </c>
      <c r="L26" s="6">
        <v>0.15</v>
      </c>
      <c r="M26" s="6">
        <v>0.15</v>
      </c>
      <c r="N26" s="6">
        <v>0.15</v>
      </c>
      <c r="O26" s="6">
        <v>0.15</v>
      </c>
      <c r="P26" s="4">
        <v>0.2</v>
      </c>
      <c r="Q26" s="4">
        <v>0.2</v>
      </c>
      <c r="R26" s="4">
        <v>0.2</v>
      </c>
      <c r="S26" s="4">
        <v>0.2</v>
      </c>
      <c r="T26" s="4">
        <v>0.2</v>
      </c>
      <c r="U26" s="4">
        <v>0.25</v>
      </c>
      <c r="V26" s="4">
        <v>0.25</v>
      </c>
      <c r="W26" s="4">
        <v>0.25</v>
      </c>
      <c r="X26" s="4">
        <v>0.25</v>
      </c>
      <c r="Y26" s="4">
        <v>0.25</v>
      </c>
      <c r="Z26" s="4">
        <v>0.3</v>
      </c>
      <c r="AA26" s="4">
        <v>0.3</v>
      </c>
      <c r="AB26" s="4">
        <v>0.3</v>
      </c>
      <c r="AC26" s="4">
        <v>0.3</v>
      </c>
      <c r="AD26" s="4">
        <v>0.3</v>
      </c>
      <c r="AE26" s="4">
        <v>0.35</v>
      </c>
      <c r="AF26" s="4">
        <v>0.35</v>
      </c>
      <c r="AG26" s="4">
        <v>0.35</v>
      </c>
      <c r="AH26" s="4">
        <v>0.35</v>
      </c>
      <c r="AI26" s="4">
        <v>0.35</v>
      </c>
      <c r="AJ26" s="4">
        <v>0.4</v>
      </c>
      <c r="AK26" s="4">
        <v>0.4</v>
      </c>
      <c r="AL26" s="4">
        <v>0.4</v>
      </c>
      <c r="AM26" s="4">
        <v>0.4</v>
      </c>
      <c r="AN26" s="4">
        <v>0.4</v>
      </c>
      <c r="AO26" s="4">
        <v>0.45</v>
      </c>
      <c r="AP26" s="4">
        <v>0.45</v>
      </c>
      <c r="AQ26" s="4">
        <v>0.45</v>
      </c>
      <c r="AR26" s="4">
        <v>0.45</v>
      </c>
      <c r="AS26" s="4">
        <v>0.45</v>
      </c>
      <c r="AT26" s="4">
        <v>0.5</v>
      </c>
      <c r="AU26" s="4">
        <v>0.5</v>
      </c>
      <c r="AV26" s="4">
        <v>0.5</v>
      </c>
      <c r="AW26" s="4">
        <v>0.5</v>
      </c>
      <c r="AX26" s="4">
        <v>0.5</v>
      </c>
      <c r="AY26" s="4">
        <v>0.55000000000000004</v>
      </c>
      <c r="AZ26" s="4">
        <v>0.55000000000000004</v>
      </c>
      <c r="BA26" s="4">
        <v>0.55000000000000004</v>
      </c>
      <c r="BB26" s="4">
        <v>0.55000000000000004</v>
      </c>
      <c r="BC26" s="4">
        <v>0.55000000000000004</v>
      </c>
      <c r="BD26" s="4">
        <v>0.5</v>
      </c>
      <c r="BE26" s="4">
        <v>0.5</v>
      </c>
      <c r="BF26" s="4">
        <v>0.5</v>
      </c>
      <c r="BG26" s="4">
        <v>0.5</v>
      </c>
      <c r="BH26" s="4">
        <v>0.5</v>
      </c>
      <c r="BI26" s="4">
        <v>0.5</v>
      </c>
      <c r="BJ26" s="4">
        <v>0.5</v>
      </c>
      <c r="BK26" s="4">
        <v>0.5</v>
      </c>
      <c r="BL26" s="4">
        <v>0.5</v>
      </c>
      <c r="BM26" s="4">
        <v>0.5</v>
      </c>
      <c r="BN26" s="4">
        <v>0.5</v>
      </c>
      <c r="BO26" s="4">
        <v>0.5</v>
      </c>
      <c r="BP26" s="4">
        <v>0.5</v>
      </c>
      <c r="BQ26" s="4">
        <v>0.5</v>
      </c>
      <c r="BR26" s="4">
        <v>0.5</v>
      </c>
      <c r="BS26" s="4">
        <v>0.5</v>
      </c>
      <c r="BT26" s="4">
        <v>0.5</v>
      </c>
      <c r="BU26" s="4">
        <v>0.5</v>
      </c>
      <c r="BV26" s="4">
        <v>0.5</v>
      </c>
      <c r="BW26" s="4">
        <v>0.5</v>
      </c>
      <c r="BX26" s="4">
        <v>0.5</v>
      </c>
      <c r="BY26" s="4">
        <v>0.5</v>
      </c>
      <c r="BZ26" s="4">
        <v>0.5</v>
      </c>
      <c r="CA26" s="4">
        <v>0.5</v>
      </c>
      <c r="CB26" s="4">
        <v>0.5</v>
      </c>
      <c r="CC26" s="4">
        <v>0.5</v>
      </c>
      <c r="CD26" s="4">
        <v>0.5</v>
      </c>
      <c r="CE26" s="4">
        <v>0.5</v>
      </c>
      <c r="CF26" s="4">
        <v>0.5</v>
      </c>
      <c r="CG26" s="4">
        <v>0.5</v>
      </c>
      <c r="CH26" s="4">
        <v>0.5</v>
      </c>
      <c r="CI26" s="4">
        <v>0.5</v>
      </c>
      <c r="CJ26" s="4">
        <v>0.5</v>
      </c>
      <c r="CK26" s="4">
        <v>0.5</v>
      </c>
      <c r="CL26" s="4">
        <v>0.5</v>
      </c>
      <c r="CM26" s="4">
        <v>0.5</v>
      </c>
      <c r="CN26" s="4">
        <v>0.5</v>
      </c>
      <c r="CO26" s="4">
        <v>0.5</v>
      </c>
      <c r="CP26" s="4">
        <v>0.5</v>
      </c>
      <c r="CQ26" s="4">
        <v>0.5</v>
      </c>
      <c r="CR26" s="4">
        <v>0.5</v>
      </c>
      <c r="CS26" s="4">
        <v>0.5</v>
      </c>
      <c r="CT26" s="4">
        <v>0.5</v>
      </c>
      <c r="CU26" s="4">
        <v>0.5</v>
      </c>
      <c r="CV26" s="4">
        <v>0.5</v>
      </c>
    </row>
    <row r="27" spans="2:100" x14ac:dyDescent="0.3">
      <c r="C27" t="s">
        <v>32</v>
      </c>
      <c r="E27" s="6">
        <v>0.45</v>
      </c>
      <c r="F27" s="6">
        <v>0.45</v>
      </c>
      <c r="G27" s="6">
        <v>0.45</v>
      </c>
      <c r="H27" s="6">
        <v>0.45</v>
      </c>
      <c r="I27" s="6">
        <v>0.45</v>
      </c>
      <c r="J27" s="6">
        <v>0.45</v>
      </c>
      <c r="K27" s="6">
        <v>0.45</v>
      </c>
      <c r="L27" s="6">
        <v>0.45</v>
      </c>
      <c r="M27" s="6">
        <v>0.45</v>
      </c>
      <c r="N27" s="6">
        <v>0.45</v>
      </c>
      <c r="O27" s="6">
        <v>0.45</v>
      </c>
      <c r="P27" s="6">
        <v>0.45</v>
      </c>
      <c r="Q27" s="6">
        <v>0.45</v>
      </c>
      <c r="R27" s="6">
        <v>0.45</v>
      </c>
      <c r="S27" s="6">
        <v>0.45</v>
      </c>
      <c r="T27" s="6">
        <v>0.45</v>
      </c>
      <c r="U27" s="6">
        <v>0.4</v>
      </c>
      <c r="V27" s="6">
        <v>0.4</v>
      </c>
      <c r="W27" s="6">
        <v>0.4</v>
      </c>
      <c r="X27" s="6">
        <v>0.4</v>
      </c>
      <c r="Y27" s="6">
        <v>0.4</v>
      </c>
      <c r="Z27" s="6">
        <v>0.35</v>
      </c>
      <c r="AA27" s="6">
        <v>0.35</v>
      </c>
      <c r="AB27" s="6">
        <v>0.35</v>
      </c>
      <c r="AC27" s="6">
        <v>0.35</v>
      </c>
      <c r="AD27" s="6">
        <v>0.35</v>
      </c>
      <c r="AE27" s="6">
        <v>0.35</v>
      </c>
      <c r="AF27" s="6">
        <v>0.35</v>
      </c>
      <c r="AG27" s="6">
        <v>0.35</v>
      </c>
      <c r="AH27" s="6">
        <v>0.35</v>
      </c>
      <c r="AI27" s="6">
        <v>0.35</v>
      </c>
      <c r="AJ27" s="6">
        <v>0.3</v>
      </c>
      <c r="AK27" s="6">
        <v>0.3</v>
      </c>
      <c r="AL27" s="6">
        <v>0.3</v>
      </c>
      <c r="AM27" s="6">
        <v>0.3</v>
      </c>
      <c r="AN27" s="6">
        <v>0.3</v>
      </c>
      <c r="AO27" s="6">
        <v>0.25</v>
      </c>
      <c r="AP27" s="6">
        <v>0.25</v>
      </c>
      <c r="AQ27" s="6">
        <v>0.25</v>
      </c>
      <c r="AR27" s="6">
        <v>0.25</v>
      </c>
      <c r="AS27" s="6">
        <v>0.25</v>
      </c>
      <c r="AT27" s="6">
        <v>0.15</v>
      </c>
      <c r="AU27" s="6">
        <v>0.15</v>
      </c>
      <c r="AV27" s="6">
        <v>0.15</v>
      </c>
      <c r="AW27" s="6">
        <v>0.15</v>
      </c>
      <c r="AX27" s="6">
        <v>0.15</v>
      </c>
      <c r="AY27" s="6">
        <v>0.05</v>
      </c>
      <c r="AZ27" s="6">
        <v>0.05</v>
      </c>
      <c r="BA27" s="6">
        <v>0.05</v>
      </c>
      <c r="BB27" s="6">
        <v>0.05</v>
      </c>
      <c r="BC27" s="6">
        <v>0.05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</row>
    <row r="28" spans="2:100" x14ac:dyDescent="0.3">
      <c r="C28" t="s">
        <v>33</v>
      </c>
      <c r="D28" s="12"/>
      <c r="E28" s="6">
        <v>0.4</v>
      </c>
      <c r="F28" s="6">
        <v>0.4</v>
      </c>
      <c r="G28" s="6">
        <v>0.4</v>
      </c>
      <c r="H28" s="6">
        <v>0.4</v>
      </c>
      <c r="I28" s="6">
        <v>0.4</v>
      </c>
      <c r="J28" s="6">
        <v>0.4</v>
      </c>
      <c r="K28" s="6">
        <v>0.4</v>
      </c>
      <c r="L28" s="6">
        <v>0.4</v>
      </c>
      <c r="M28" s="6">
        <v>0.4</v>
      </c>
      <c r="N28" s="6">
        <v>0.4</v>
      </c>
      <c r="O28" s="6">
        <v>0.4</v>
      </c>
      <c r="P28" s="6">
        <v>0.35</v>
      </c>
      <c r="Q28" s="6">
        <v>0.35</v>
      </c>
      <c r="R28" s="6">
        <v>0.35</v>
      </c>
      <c r="S28" s="6">
        <v>0.35</v>
      </c>
      <c r="T28" s="6">
        <v>0.35</v>
      </c>
      <c r="U28" s="6">
        <v>0.3</v>
      </c>
      <c r="V28" s="6">
        <v>0.3</v>
      </c>
      <c r="W28" s="6">
        <v>0.3</v>
      </c>
      <c r="X28" s="6">
        <v>0.3</v>
      </c>
      <c r="Y28" s="6">
        <v>0.3</v>
      </c>
      <c r="Z28" s="6">
        <v>0.25</v>
      </c>
      <c r="AA28" s="6">
        <v>0.25</v>
      </c>
      <c r="AB28" s="6">
        <v>0.25</v>
      </c>
      <c r="AC28" s="6">
        <v>0.25</v>
      </c>
      <c r="AD28" s="6">
        <v>0.25</v>
      </c>
      <c r="AE28" s="6">
        <v>0.15</v>
      </c>
      <c r="AF28" s="6">
        <v>0.15</v>
      </c>
      <c r="AG28" s="6">
        <v>0.15</v>
      </c>
      <c r="AH28" s="6">
        <v>0.15</v>
      </c>
      <c r="AI28" s="6">
        <v>0.15</v>
      </c>
      <c r="AJ28" s="6">
        <v>0.05</v>
      </c>
      <c r="AK28" s="6">
        <v>0.05</v>
      </c>
      <c r="AL28" s="6">
        <v>0.05</v>
      </c>
      <c r="AM28" s="6">
        <v>0.05</v>
      </c>
      <c r="AN28" s="6">
        <v>0.05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</row>
    <row r="29" spans="2:100" x14ac:dyDescent="0.3">
      <c r="C29" s="2" t="s">
        <v>34</v>
      </c>
      <c r="E29" s="9">
        <f>($E$2*E25)+($E$3*E26)+($E$4*E27)+($E$5*E28)</f>
        <v>7.5000000000000011E-2</v>
      </c>
      <c r="F29" s="9">
        <f t="shared" ref="F29" si="181">($E$2*F25)+($E$3*F26)+($E$4*F27)+($E$5*F28)</f>
        <v>7.5000000000000011E-2</v>
      </c>
      <c r="G29" s="9">
        <f t="shared" ref="G29" si="182">($E$2*G25)+($E$3*G26)+($E$4*G27)+($E$5*G28)</f>
        <v>7.5000000000000011E-2</v>
      </c>
      <c r="H29" s="9">
        <f t="shared" ref="H29" si="183">($E$2*H25)+($E$3*H26)+($E$4*H27)+($E$5*H28)</f>
        <v>7.5000000000000011E-2</v>
      </c>
      <c r="I29" s="9">
        <f t="shared" ref="I29" si="184">($E$2*I25)+($E$3*I26)+($E$4*I27)+($E$5*I28)</f>
        <v>7.5000000000000011E-2</v>
      </c>
      <c r="J29" s="9">
        <f t="shared" ref="J29" si="185">($E$2*J25)+($E$3*J26)+($E$4*J27)+($E$5*J28)</f>
        <v>7.5000000000000011E-2</v>
      </c>
      <c r="K29" s="9">
        <f t="shared" ref="K29" si="186">($E$2*K25)+($E$3*K26)+($E$4*K27)+($E$5*K28)</f>
        <v>7.5000000000000011E-2</v>
      </c>
      <c r="L29" s="9">
        <f t="shared" ref="L29" si="187">($E$2*L25)+($E$3*L26)+($E$4*L27)+($E$5*L28)</f>
        <v>7.5000000000000011E-2</v>
      </c>
      <c r="M29" s="9">
        <f t="shared" ref="M29" si="188">($E$2*M25)+($E$3*M26)+($E$4*M27)+($E$5*M28)</f>
        <v>7.5000000000000011E-2</v>
      </c>
      <c r="N29" s="9">
        <f t="shared" ref="N29" si="189">($E$2*N25)+($E$3*N26)+($E$4*N27)+($E$5*N28)</f>
        <v>7.5000000000000011E-2</v>
      </c>
      <c r="O29" s="9">
        <f t="shared" ref="O29" si="190">($E$2*O25)+($E$3*O26)+($E$4*O27)+($E$5*O28)</f>
        <v>7.5000000000000011E-2</v>
      </c>
      <c r="P29" s="9">
        <f t="shared" ref="P29" si="191">($E$2*P25)+($E$3*P26)+($E$4*P27)+($E$5*P28)</f>
        <v>7.3000000000000009E-2</v>
      </c>
      <c r="Q29" s="9">
        <f t="shared" ref="Q29" si="192">($E$2*Q25)+($E$3*Q26)+($E$4*Q27)+($E$5*Q28)</f>
        <v>7.3000000000000009E-2</v>
      </c>
      <c r="R29" s="9">
        <f t="shared" ref="R29" si="193">($E$2*R25)+($E$3*R26)+($E$4*R27)+($E$5*R28)</f>
        <v>7.3000000000000009E-2</v>
      </c>
      <c r="S29" s="9">
        <f t="shared" ref="S29" si="194">($E$2*S25)+($E$3*S26)+($E$4*S27)+($E$5*S28)</f>
        <v>7.3000000000000009E-2</v>
      </c>
      <c r="T29" s="9">
        <f t="shared" ref="T29" si="195">($E$2*T25)+($E$3*T26)+($E$4*T27)+($E$5*T28)</f>
        <v>7.3000000000000009E-2</v>
      </c>
      <c r="U29" s="9">
        <f t="shared" ref="U29" si="196">($E$2*U25)+($E$3*U26)+($E$4*U27)+($E$5*U28)</f>
        <v>6.9000000000000006E-2</v>
      </c>
      <c r="V29" s="9">
        <f t="shared" ref="V29" si="197">($E$2*V25)+($E$3*V26)+($E$4*V27)+($E$5*V28)</f>
        <v>6.9000000000000006E-2</v>
      </c>
      <c r="W29" s="9">
        <f t="shared" ref="W29" si="198">($E$2*W25)+($E$3*W26)+($E$4*W27)+($E$5*W28)</f>
        <v>6.9000000000000006E-2</v>
      </c>
      <c r="X29" s="9">
        <f t="shared" ref="X29" si="199">($E$2*X25)+($E$3*X26)+($E$4*X27)+($E$5*X28)</f>
        <v>6.9000000000000006E-2</v>
      </c>
      <c r="Y29" s="9">
        <f t="shared" ref="Y29" si="200">($E$2*Y25)+($E$3*Y26)+($E$4*Y27)+($E$5*Y28)</f>
        <v>6.9000000000000006E-2</v>
      </c>
      <c r="Z29" s="9">
        <f t="shared" ref="Z29" si="201">($E$2*Z25)+($E$3*Z26)+($E$4*Z27)+($E$5*Z28)</f>
        <v>6.5000000000000002E-2</v>
      </c>
      <c r="AA29" s="9">
        <f t="shared" ref="AA29" si="202">($E$2*AA25)+($E$3*AA26)+($E$4*AA27)+($E$5*AA28)</f>
        <v>6.5000000000000002E-2</v>
      </c>
      <c r="AB29" s="9">
        <f t="shared" ref="AB29" si="203">($E$2*AB25)+($E$3*AB26)+($E$4*AB27)+($E$5*AB28)</f>
        <v>6.5000000000000002E-2</v>
      </c>
      <c r="AC29" s="9">
        <f t="shared" ref="AC29" si="204">($E$2*AC25)+($E$3*AC26)+($E$4*AC27)+($E$5*AC28)</f>
        <v>6.5000000000000002E-2</v>
      </c>
      <c r="AD29" s="9">
        <f t="shared" ref="AD29" si="205">($E$2*AD25)+($E$3*AD26)+($E$4*AD27)+($E$5*AD28)</f>
        <v>6.5000000000000002E-2</v>
      </c>
      <c r="AE29" s="9">
        <f t="shared" ref="AE29" si="206">($E$2*AE25)+($E$3*AE26)+($E$4*AE27)+($E$5*AE28)</f>
        <v>0.06</v>
      </c>
      <c r="AF29" s="9">
        <f t="shared" ref="AF29" si="207">($E$2*AF25)+($E$3*AF26)+($E$4*AF27)+($E$5*AF28)</f>
        <v>0.06</v>
      </c>
      <c r="AG29" s="9">
        <f t="shared" ref="AG29" si="208">($E$2*AG25)+($E$3*AG26)+($E$4*AG27)+($E$5*AG28)</f>
        <v>0.06</v>
      </c>
      <c r="AH29" s="9">
        <f t="shared" ref="AH29" si="209">($E$2*AH25)+($E$3*AH26)+($E$4*AH27)+($E$5*AH28)</f>
        <v>0.06</v>
      </c>
      <c r="AI29" s="9">
        <f t="shared" ref="AI29" si="210">($E$2*AI25)+($E$3*AI26)+($E$4*AI27)+($E$5*AI28)</f>
        <v>0.06</v>
      </c>
      <c r="AJ29" s="9">
        <f t="shared" ref="AJ29" si="211">($E$2*AJ25)+($E$3*AJ26)+($E$4*AJ27)+($E$5*AJ28)</f>
        <v>5.2999999999999999E-2</v>
      </c>
      <c r="AK29" s="9">
        <f t="shared" ref="AK29" si="212">($E$2*AK25)+($E$3*AK26)+($E$4*AK27)+($E$5*AK28)</f>
        <v>5.2999999999999999E-2</v>
      </c>
      <c r="AL29" s="9">
        <f t="shared" ref="AL29" si="213">($E$2*AL25)+($E$3*AL26)+($E$4*AL27)+($E$5*AL28)</f>
        <v>5.2999999999999999E-2</v>
      </c>
      <c r="AM29" s="9">
        <f t="shared" ref="AM29" si="214">($E$2*AM25)+($E$3*AM26)+($E$4*AM27)+($E$5*AM28)</f>
        <v>5.2999999999999999E-2</v>
      </c>
      <c r="AN29" s="9">
        <f t="shared" ref="AN29" si="215">($E$2*AN25)+($E$3*AN26)+($E$4*AN27)+($E$5*AN28)</f>
        <v>5.2999999999999999E-2</v>
      </c>
      <c r="AO29" s="9">
        <f t="shared" ref="AO29" si="216">($E$2*AO25)+($E$3*AO26)+($E$4*AO27)+($E$5*AO28)</f>
        <v>4.9000000000000002E-2</v>
      </c>
      <c r="AP29" s="9">
        <f t="shared" ref="AP29" si="217">($E$2*AP25)+($E$3*AP26)+($E$4*AP27)+($E$5*AP28)</f>
        <v>4.9000000000000002E-2</v>
      </c>
      <c r="AQ29" s="9">
        <f t="shared" ref="AQ29" si="218">($E$2*AQ25)+($E$3*AQ26)+($E$4*AQ27)+($E$5*AQ28)</f>
        <v>4.9000000000000002E-2</v>
      </c>
      <c r="AR29" s="9">
        <f t="shared" ref="AR29" si="219">($E$2*AR25)+($E$3*AR26)+($E$4*AR27)+($E$5*AR28)</f>
        <v>4.9000000000000002E-2</v>
      </c>
      <c r="AS29" s="9">
        <f t="shared" ref="AS29" si="220">($E$2*AS25)+($E$3*AS26)+($E$4*AS27)+($E$5*AS28)</f>
        <v>4.9000000000000002E-2</v>
      </c>
      <c r="AT29" s="9">
        <f t="shared" ref="AT29" si="221">($E$2*AT25)+($E$3*AT26)+($E$4*AT27)+($E$5*AT28)</f>
        <v>4.6000000000000006E-2</v>
      </c>
      <c r="AU29" s="9">
        <f t="shared" ref="AU29" si="222">($E$2*AU25)+($E$3*AU26)+($E$4*AU27)+($E$5*AU28)</f>
        <v>4.6000000000000006E-2</v>
      </c>
      <c r="AV29" s="9">
        <f t="shared" ref="AV29" si="223">($E$2*AV25)+($E$3*AV26)+($E$4*AV27)+($E$5*AV28)</f>
        <v>4.6000000000000006E-2</v>
      </c>
      <c r="AW29" s="9">
        <f t="shared" ref="AW29" si="224">($E$2*AW25)+($E$3*AW26)+($E$4*AW27)+($E$5*AW28)</f>
        <v>4.6000000000000006E-2</v>
      </c>
      <c r="AX29" s="9">
        <f t="shared" ref="AX29" si="225">($E$2*AX25)+($E$3*AX26)+($E$4*AX27)+($E$5*AX28)</f>
        <v>4.6000000000000006E-2</v>
      </c>
      <c r="AY29" s="9">
        <f t="shared" ref="AY29" si="226">($E$2*AY25)+($E$3*AY26)+($E$4*AY27)+($E$5*AY28)</f>
        <v>4.300000000000001E-2</v>
      </c>
      <c r="AZ29" s="9">
        <f t="shared" ref="AZ29" si="227">($E$2*AZ25)+($E$3*AZ26)+($E$4*AZ27)+($E$5*AZ28)</f>
        <v>4.300000000000001E-2</v>
      </c>
      <c r="BA29" s="9">
        <f t="shared" ref="BA29" si="228">($E$2*BA25)+($E$3*BA26)+($E$4*BA27)+($E$5*BA28)</f>
        <v>4.300000000000001E-2</v>
      </c>
      <c r="BB29" s="9">
        <f t="shared" ref="BB29" si="229">($E$2*BB25)+($E$3*BB26)+($E$4*BB27)+($E$5*BB28)</f>
        <v>4.300000000000001E-2</v>
      </c>
      <c r="BC29" s="9">
        <f t="shared" ref="BC29" si="230">($E$2*BC25)+($E$3*BC26)+($E$4*BC27)+($E$5*BC28)</f>
        <v>4.300000000000001E-2</v>
      </c>
      <c r="BD29" s="9">
        <f t="shared" ref="BD29" si="231">($E$2*BD25)+($E$3*BD26)+($E$4*BD27)+($E$5*BD28)</f>
        <v>0.04</v>
      </c>
      <c r="BE29" s="9">
        <f t="shared" ref="BE29" si="232">($E$2*BE25)+($E$3*BE26)+($E$4*BE27)+($E$5*BE28)</f>
        <v>0.04</v>
      </c>
      <c r="BF29" s="9">
        <f t="shared" ref="BF29" si="233">($E$2*BF25)+($E$3*BF26)+($E$4*BF27)+($E$5*BF28)</f>
        <v>0.04</v>
      </c>
      <c r="BG29" s="9">
        <f t="shared" ref="BG29" si="234">($E$2*BG25)+($E$3*BG26)+($E$4*BG27)+($E$5*BG28)</f>
        <v>0.04</v>
      </c>
      <c r="BH29" s="9">
        <f t="shared" ref="BH29" si="235">($E$2*BH25)+($E$3*BH26)+($E$4*BH27)+($E$5*BH28)</f>
        <v>0.04</v>
      </c>
      <c r="BI29" s="9">
        <f t="shared" ref="BI29" si="236">($E$2*BI25)+($E$3*BI26)+($E$4*BI27)+($E$5*BI28)</f>
        <v>0.04</v>
      </c>
      <c r="BJ29" s="9">
        <f t="shared" ref="BJ29" si="237">($E$2*BJ25)+($E$3*BJ26)+($E$4*BJ27)+($E$5*BJ28)</f>
        <v>0.04</v>
      </c>
      <c r="BK29" s="9">
        <f t="shared" ref="BK29" si="238">($E$2*BK25)+($E$3*BK26)+($E$4*BK27)+($E$5*BK28)</f>
        <v>0.04</v>
      </c>
      <c r="BL29" s="9">
        <f t="shared" ref="BL29" si="239">($E$2*BL25)+($E$3*BL26)+($E$4*BL27)+($E$5*BL28)</f>
        <v>0.04</v>
      </c>
      <c r="BM29" s="9">
        <f t="shared" ref="BM29" si="240">($E$2*BM25)+($E$3*BM26)+($E$4*BM27)+($E$5*BM28)</f>
        <v>0.04</v>
      </c>
      <c r="BN29" s="9">
        <f t="shared" ref="BN29" si="241">($E$2*BN25)+($E$3*BN26)+($E$4*BN27)+($E$5*BN28)</f>
        <v>0.04</v>
      </c>
      <c r="BO29" s="9">
        <f t="shared" ref="BO29" si="242">($E$2*BO25)+($E$3*BO26)+($E$4*BO27)+($E$5*BO28)</f>
        <v>0.04</v>
      </c>
      <c r="BP29" s="9">
        <f t="shared" ref="BP29" si="243">($E$2*BP25)+($E$3*BP26)+($E$4*BP27)+($E$5*BP28)</f>
        <v>0.04</v>
      </c>
      <c r="BQ29" s="9">
        <f t="shared" ref="BQ29" si="244">($E$2*BQ25)+($E$3*BQ26)+($E$4*BQ27)+($E$5*BQ28)</f>
        <v>0.04</v>
      </c>
      <c r="BR29" s="9">
        <f t="shared" ref="BR29" si="245">($E$2*BR25)+($E$3*BR26)+($E$4*BR27)+($E$5*BR28)</f>
        <v>0.04</v>
      </c>
      <c r="BS29" s="9">
        <f t="shared" ref="BS29" si="246">($E$2*BS25)+($E$3*BS26)+($E$4*BS27)+($E$5*BS28)</f>
        <v>0.04</v>
      </c>
      <c r="BT29" s="9">
        <f t="shared" ref="BT29" si="247">($E$2*BT25)+($E$3*BT26)+($E$4*BT27)+($E$5*BT28)</f>
        <v>0.04</v>
      </c>
      <c r="BU29" s="9">
        <f t="shared" ref="BU29" si="248">($E$2*BU25)+($E$3*BU26)+($E$4*BU27)+($E$5*BU28)</f>
        <v>0.04</v>
      </c>
      <c r="BV29" s="9">
        <f t="shared" ref="BV29" si="249">($E$2*BV25)+($E$3*BV26)+($E$4*BV27)+($E$5*BV28)</f>
        <v>0.04</v>
      </c>
      <c r="BW29" s="9">
        <f t="shared" ref="BW29" si="250">($E$2*BW25)+($E$3*BW26)+($E$4*BW27)+($E$5*BW28)</f>
        <v>0.04</v>
      </c>
      <c r="BX29" s="9">
        <f t="shared" ref="BX29" si="251">($E$2*BX25)+($E$3*BX26)+($E$4*BX27)+($E$5*BX28)</f>
        <v>0.04</v>
      </c>
      <c r="BY29" s="9">
        <f t="shared" ref="BY29" si="252">($E$2*BY25)+($E$3*BY26)+($E$4*BY27)+($E$5*BY28)</f>
        <v>0.04</v>
      </c>
      <c r="BZ29" s="9">
        <f t="shared" ref="BZ29" si="253">($E$2*BZ25)+($E$3*BZ26)+($E$4*BZ27)+($E$5*BZ28)</f>
        <v>0.04</v>
      </c>
      <c r="CA29" s="9">
        <f t="shared" ref="CA29" si="254">($E$2*CA25)+($E$3*CA26)+($E$4*CA27)+($E$5*CA28)</f>
        <v>0.04</v>
      </c>
      <c r="CB29" s="9">
        <f t="shared" ref="CB29" si="255">($E$2*CB25)+($E$3*CB26)+($E$4*CB27)+($E$5*CB28)</f>
        <v>0.04</v>
      </c>
      <c r="CC29" s="9">
        <f t="shared" ref="CC29" si="256">($E$2*CC25)+($E$3*CC26)+($E$4*CC27)+($E$5*CC28)</f>
        <v>0.04</v>
      </c>
      <c r="CD29" s="9">
        <f t="shared" ref="CD29" si="257">($E$2*CD25)+($E$3*CD26)+($E$4*CD27)+($E$5*CD28)</f>
        <v>0.04</v>
      </c>
      <c r="CE29" s="9">
        <f t="shared" ref="CE29" si="258">($E$2*CE25)+($E$3*CE26)+($E$4*CE27)+($E$5*CE28)</f>
        <v>0.04</v>
      </c>
      <c r="CF29" s="9">
        <f t="shared" ref="CF29" si="259">($E$2*CF25)+($E$3*CF26)+($E$4*CF27)+($E$5*CF28)</f>
        <v>0.04</v>
      </c>
      <c r="CG29" s="9">
        <f t="shared" ref="CG29" si="260">($E$2*CG25)+($E$3*CG26)+($E$4*CG27)+($E$5*CG28)</f>
        <v>0.04</v>
      </c>
      <c r="CH29" s="9">
        <f t="shared" ref="CH29" si="261">($E$2*CH25)+($E$3*CH26)+($E$4*CH27)+($E$5*CH28)</f>
        <v>0.04</v>
      </c>
      <c r="CI29" s="9">
        <f t="shared" ref="CI29" si="262">($E$2*CI25)+($E$3*CI26)+($E$4*CI27)+($E$5*CI28)</f>
        <v>0.04</v>
      </c>
      <c r="CJ29" s="9">
        <f t="shared" ref="CJ29" si="263">($E$2*CJ25)+($E$3*CJ26)+($E$4*CJ27)+($E$5*CJ28)</f>
        <v>0.04</v>
      </c>
      <c r="CK29" s="9">
        <f t="shared" ref="CK29" si="264">($E$2*CK25)+($E$3*CK26)+($E$4*CK27)+($E$5*CK28)</f>
        <v>0.04</v>
      </c>
      <c r="CL29" s="9">
        <f t="shared" ref="CL29" si="265">($E$2*CL25)+($E$3*CL26)+($E$4*CL27)+($E$5*CL28)</f>
        <v>0.04</v>
      </c>
      <c r="CM29" s="9">
        <f t="shared" ref="CM29" si="266">($E$2*CM25)+($E$3*CM26)+($E$4*CM27)+($E$5*CM28)</f>
        <v>0.04</v>
      </c>
      <c r="CN29" s="9">
        <f t="shared" ref="CN29" si="267">($E$2*CN25)+($E$3*CN26)+($E$4*CN27)+($E$5*CN28)</f>
        <v>0.04</v>
      </c>
      <c r="CO29" s="9">
        <f t="shared" ref="CO29" si="268">($E$2*CO25)+($E$3*CO26)+($E$4*CO27)+($E$5*CO28)</f>
        <v>0.04</v>
      </c>
      <c r="CP29" s="9">
        <f t="shared" ref="CP29" si="269">($E$2*CP25)+($E$3*CP26)+($E$4*CP27)+($E$5*CP28)</f>
        <v>0.04</v>
      </c>
      <c r="CQ29" s="9">
        <f t="shared" ref="CQ29" si="270">($E$2*CQ25)+($E$3*CQ26)+($E$4*CQ27)+($E$5*CQ28)</f>
        <v>0.04</v>
      </c>
      <c r="CR29" s="9">
        <f t="shared" ref="CR29" si="271">($E$2*CR25)+($E$3*CR26)+($E$4*CR27)+($E$5*CR28)</f>
        <v>0.04</v>
      </c>
      <c r="CS29" s="9">
        <f t="shared" ref="CS29" si="272">($E$2*CS25)+($E$3*CS26)+($E$4*CS27)+($E$5*CS28)</f>
        <v>0.04</v>
      </c>
      <c r="CT29" s="9">
        <f t="shared" ref="CT29" si="273">($E$2*CT25)+($E$3*CT26)+($E$4*CT27)+($E$5*CT28)</f>
        <v>0.04</v>
      </c>
      <c r="CU29" s="9">
        <f t="shared" ref="CU29" si="274">($E$2*CU25)+($E$3*CU26)+($E$4*CU27)+($E$5*CU28)</f>
        <v>0.04</v>
      </c>
      <c r="CV29" s="9">
        <f t="shared" ref="CV29" si="275">($E$2*CV25)+($E$3*CV26)+($E$4*CV27)+($E$5*CV28)</f>
        <v>0.04</v>
      </c>
    </row>
    <row r="30" spans="2:100" x14ac:dyDescent="0.3">
      <c r="C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</row>
    <row r="32" spans="2:100" x14ac:dyDescent="0.3">
      <c r="B32" t="s">
        <v>24</v>
      </c>
      <c r="E32">
        <v>20</v>
      </c>
      <c r="F32">
        <v>21</v>
      </c>
      <c r="G32">
        <v>22</v>
      </c>
      <c r="H32">
        <v>23</v>
      </c>
      <c r="I32">
        <v>24</v>
      </c>
      <c r="J32">
        <v>25</v>
      </c>
      <c r="K32">
        <v>26</v>
      </c>
      <c r="L32">
        <v>27</v>
      </c>
      <c r="M32">
        <v>28</v>
      </c>
      <c r="N32">
        <v>29</v>
      </c>
      <c r="O32">
        <v>30</v>
      </c>
      <c r="P32">
        <v>31</v>
      </c>
      <c r="Q32">
        <v>32</v>
      </c>
      <c r="R32">
        <v>33</v>
      </c>
      <c r="S32">
        <v>34</v>
      </c>
      <c r="T32">
        <v>35</v>
      </c>
      <c r="U32">
        <v>36</v>
      </c>
      <c r="V32">
        <v>37</v>
      </c>
      <c r="W32">
        <v>38</v>
      </c>
      <c r="X32">
        <v>39</v>
      </c>
      <c r="Y32">
        <v>40</v>
      </c>
      <c r="Z32">
        <v>41</v>
      </c>
      <c r="AA32">
        <v>42</v>
      </c>
      <c r="AB32">
        <v>43</v>
      </c>
      <c r="AC32">
        <v>44</v>
      </c>
      <c r="AD32">
        <v>45</v>
      </c>
      <c r="AE32">
        <v>46</v>
      </c>
      <c r="AF32">
        <v>47</v>
      </c>
      <c r="AG32">
        <v>48</v>
      </c>
      <c r="AH32">
        <v>49</v>
      </c>
      <c r="AI32">
        <v>50</v>
      </c>
      <c r="AJ32">
        <v>51</v>
      </c>
      <c r="AK32">
        <v>52</v>
      </c>
      <c r="AL32">
        <v>53</v>
      </c>
      <c r="AM32">
        <v>54</v>
      </c>
      <c r="AN32">
        <v>55</v>
      </c>
      <c r="AO32">
        <v>56</v>
      </c>
      <c r="AP32">
        <v>57</v>
      </c>
      <c r="AQ32">
        <v>58</v>
      </c>
      <c r="AR32">
        <v>59</v>
      </c>
      <c r="AS32">
        <v>60</v>
      </c>
      <c r="AT32">
        <v>61</v>
      </c>
      <c r="AU32">
        <v>62</v>
      </c>
      <c r="AV32">
        <v>63</v>
      </c>
      <c r="AW32">
        <v>64</v>
      </c>
      <c r="AX32">
        <v>65</v>
      </c>
      <c r="AY32">
        <v>66</v>
      </c>
      <c r="AZ32">
        <v>67</v>
      </c>
      <c r="BA32">
        <v>68</v>
      </c>
      <c r="BB32">
        <v>69</v>
      </c>
      <c r="BC32">
        <v>70</v>
      </c>
      <c r="BD32">
        <v>71</v>
      </c>
      <c r="BE32">
        <v>72</v>
      </c>
      <c r="BF32">
        <v>73</v>
      </c>
      <c r="BG32">
        <v>74</v>
      </c>
      <c r="BH32">
        <v>75</v>
      </c>
      <c r="BI32">
        <v>76</v>
      </c>
      <c r="BJ32">
        <v>77</v>
      </c>
      <c r="BK32">
        <v>78</v>
      </c>
      <c r="BL32">
        <v>79</v>
      </c>
      <c r="BM32">
        <v>80</v>
      </c>
      <c r="BN32">
        <v>81</v>
      </c>
      <c r="BO32">
        <v>82</v>
      </c>
      <c r="BP32">
        <v>83</v>
      </c>
      <c r="BQ32">
        <v>84</v>
      </c>
      <c r="BR32">
        <v>85</v>
      </c>
      <c r="BS32">
        <v>86</v>
      </c>
      <c r="BT32">
        <v>87</v>
      </c>
      <c r="BU32">
        <v>88</v>
      </c>
      <c r="BV32">
        <v>89</v>
      </c>
      <c r="BW32">
        <v>90</v>
      </c>
      <c r="BX32">
        <v>91</v>
      </c>
      <c r="BY32">
        <v>92</v>
      </c>
      <c r="BZ32">
        <v>93</v>
      </c>
      <c r="CA32">
        <v>94</v>
      </c>
      <c r="CB32">
        <v>95</v>
      </c>
      <c r="CC32">
        <v>96</v>
      </c>
      <c r="CD32">
        <v>97</v>
      </c>
      <c r="CE32">
        <v>98</v>
      </c>
      <c r="CF32">
        <v>99</v>
      </c>
      <c r="CG32">
        <v>100</v>
      </c>
      <c r="CH32">
        <v>101</v>
      </c>
      <c r="CI32">
        <v>102</v>
      </c>
      <c r="CJ32">
        <v>103</v>
      </c>
      <c r="CK32">
        <v>104</v>
      </c>
      <c r="CL32">
        <v>105</v>
      </c>
      <c r="CM32">
        <v>106</v>
      </c>
      <c r="CN32">
        <v>107</v>
      </c>
      <c r="CO32">
        <v>108</v>
      </c>
      <c r="CP32">
        <v>109</v>
      </c>
      <c r="CQ32">
        <v>110</v>
      </c>
      <c r="CR32">
        <v>111</v>
      </c>
      <c r="CS32">
        <v>112</v>
      </c>
      <c r="CT32">
        <v>113</v>
      </c>
      <c r="CU32">
        <v>114</v>
      </c>
      <c r="CV32">
        <v>115</v>
      </c>
    </row>
    <row r="33" spans="2:100" x14ac:dyDescent="0.3">
      <c r="C33" t="s">
        <v>26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0</v>
      </c>
      <c r="CT33" s="4">
        <v>0</v>
      </c>
      <c r="CU33" s="4">
        <v>0</v>
      </c>
      <c r="CV33" s="4">
        <v>0</v>
      </c>
    </row>
    <row r="34" spans="2:100" x14ac:dyDescent="0.3">
      <c r="C34" t="s">
        <v>35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0.05</v>
      </c>
      <c r="AA34" s="4">
        <v>0.05</v>
      </c>
      <c r="AB34" s="4">
        <v>0.05</v>
      </c>
      <c r="AC34" s="4">
        <v>0.05</v>
      </c>
      <c r="AD34" s="4">
        <v>0.05</v>
      </c>
      <c r="AE34" s="4">
        <v>0.15</v>
      </c>
      <c r="AF34" s="4">
        <v>0.15</v>
      </c>
      <c r="AG34" s="4">
        <v>0.15</v>
      </c>
      <c r="AH34" s="4">
        <v>0.15</v>
      </c>
      <c r="AI34" s="4">
        <v>0.15</v>
      </c>
      <c r="AJ34" s="4">
        <v>0.25</v>
      </c>
      <c r="AK34" s="4">
        <v>0.25</v>
      </c>
      <c r="AL34" s="4">
        <v>0.25</v>
      </c>
      <c r="AM34" s="4">
        <v>0.25</v>
      </c>
      <c r="AN34" s="4">
        <v>0.25</v>
      </c>
      <c r="AO34" s="4">
        <v>0.35</v>
      </c>
      <c r="AP34" s="4">
        <v>0.35</v>
      </c>
      <c r="AQ34" s="4">
        <v>0.35</v>
      </c>
      <c r="AR34" s="4">
        <v>0.35</v>
      </c>
      <c r="AS34" s="4">
        <v>0.35</v>
      </c>
      <c r="AT34" s="4">
        <v>0.45</v>
      </c>
      <c r="AU34" s="4">
        <v>0.45</v>
      </c>
      <c r="AV34" s="4">
        <v>0.45</v>
      </c>
      <c r="AW34" s="4">
        <v>0.45</v>
      </c>
      <c r="AX34" s="4">
        <v>0.45</v>
      </c>
      <c r="AY34" s="4">
        <v>0.55000000000000004</v>
      </c>
      <c r="AZ34" s="4">
        <v>0.55000000000000004</v>
      </c>
      <c r="BA34" s="4">
        <v>0.55000000000000004</v>
      </c>
      <c r="BB34" s="4">
        <v>0.55000000000000004</v>
      </c>
      <c r="BC34" s="4">
        <v>0.55000000000000004</v>
      </c>
      <c r="BD34" s="4">
        <v>0.65</v>
      </c>
      <c r="BE34" s="4">
        <v>0.65</v>
      </c>
      <c r="BF34" s="4">
        <v>0.65</v>
      </c>
      <c r="BG34" s="4">
        <v>0.65</v>
      </c>
      <c r="BH34" s="4">
        <v>0.65</v>
      </c>
      <c r="BI34" s="4">
        <v>0.75</v>
      </c>
      <c r="BJ34" s="4">
        <v>0.75</v>
      </c>
      <c r="BK34" s="4">
        <v>0.75</v>
      </c>
      <c r="BL34" s="4">
        <v>0.75</v>
      </c>
      <c r="BM34" s="4">
        <v>0.75</v>
      </c>
      <c r="BN34" s="4">
        <v>0.85</v>
      </c>
      <c r="BO34" s="4">
        <v>0.85</v>
      </c>
      <c r="BP34" s="4">
        <v>0.85</v>
      </c>
      <c r="BQ34" s="4">
        <v>0.85</v>
      </c>
      <c r="BR34" s="4">
        <v>0.85</v>
      </c>
      <c r="BS34" s="4">
        <v>0.95</v>
      </c>
      <c r="BT34" s="4">
        <v>0.95</v>
      </c>
      <c r="BU34" s="4">
        <v>0.95</v>
      </c>
      <c r="BV34" s="4">
        <v>0.95</v>
      </c>
      <c r="BW34" s="4">
        <v>0.95</v>
      </c>
      <c r="BX34" s="4">
        <v>1</v>
      </c>
      <c r="BY34" s="4">
        <v>1</v>
      </c>
      <c r="BZ34" s="4">
        <v>1</v>
      </c>
      <c r="CA34" s="4">
        <v>1</v>
      </c>
      <c r="CB34" s="4">
        <v>1</v>
      </c>
      <c r="CC34" s="4">
        <v>1</v>
      </c>
      <c r="CD34" s="4">
        <v>1</v>
      </c>
      <c r="CE34" s="4">
        <v>1</v>
      </c>
      <c r="CF34" s="4">
        <v>1</v>
      </c>
      <c r="CG34" s="4">
        <v>1</v>
      </c>
      <c r="CH34" s="4">
        <v>1</v>
      </c>
      <c r="CI34" s="4">
        <v>1</v>
      </c>
      <c r="CJ34" s="4">
        <v>1</v>
      </c>
      <c r="CK34" s="4">
        <v>1</v>
      </c>
      <c r="CL34" s="4">
        <v>1</v>
      </c>
      <c r="CM34" s="4">
        <v>1</v>
      </c>
      <c r="CN34" s="4">
        <v>1</v>
      </c>
      <c r="CO34" s="4">
        <v>1</v>
      </c>
      <c r="CP34" s="4">
        <v>1</v>
      </c>
      <c r="CQ34" s="4">
        <v>1</v>
      </c>
      <c r="CR34" s="4">
        <v>1</v>
      </c>
      <c r="CS34" s="4">
        <v>1</v>
      </c>
      <c r="CT34" s="4">
        <v>1</v>
      </c>
      <c r="CU34" s="4">
        <v>1</v>
      </c>
      <c r="CV34" s="4">
        <v>1</v>
      </c>
    </row>
    <row r="35" spans="2:100" x14ac:dyDescent="0.3">
      <c r="C35" t="s">
        <v>32</v>
      </c>
      <c r="E35" s="6">
        <v>0.35</v>
      </c>
      <c r="F35" s="6">
        <v>0.35</v>
      </c>
      <c r="G35" s="6">
        <v>0.35</v>
      </c>
      <c r="H35" s="6">
        <v>0.35</v>
      </c>
      <c r="I35" s="6">
        <v>0.35</v>
      </c>
      <c r="J35" s="6">
        <v>0.35</v>
      </c>
      <c r="K35" s="6">
        <v>0.35</v>
      </c>
      <c r="L35" s="6">
        <v>0.35</v>
      </c>
      <c r="M35" s="6">
        <v>0.35</v>
      </c>
      <c r="N35" s="6">
        <v>0.35</v>
      </c>
      <c r="O35" s="6">
        <v>0.35</v>
      </c>
      <c r="P35" s="6">
        <v>0.45</v>
      </c>
      <c r="Q35" s="6">
        <v>0.45</v>
      </c>
      <c r="R35" s="6">
        <v>0.45</v>
      </c>
      <c r="S35" s="6">
        <v>0.45</v>
      </c>
      <c r="T35" s="6">
        <v>0.45</v>
      </c>
      <c r="U35" s="6">
        <v>0.5</v>
      </c>
      <c r="V35" s="6">
        <v>0.5</v>
      </c>
      <c r="W35" s="6">
        <v>0.5</v>
      </c>
      <c r="X35" s="6">
        <v>0.5</v>
      </c>
      <c r="Y35" s="6">
        <v>0.5</v>
      </c>
      <c r="Z35" s="6">
        <v>0.5</v>
      </c>
      <c r="AA35" s="6">
        <v>0.5</v>
      </c>
      <c r="AB35" s="6">
        <v>0.5</v>
      </c>
      <c r="AC35" s="6">
        <v>0.5</v>
      </c>
      <c r="AD35" s="6">
        <v>0.5</v>
      </c>
      <c r="AE35" s="6">
        <v>0.45</v>
      </c>
      <c r="AF35" s="6">
        <v>0.45</v>
      </c>
      <c r="AG35" s="6">
        <v>0.45</v>
      </c>
      <c r="AH35" s="6">
        <v>0.45</v>
      </c>
      <c r="AI35" s="6">
        <v>0.45</v>
      </c>
      <c r="AJ35" s="6">
        <v>0.4</v>
      </c>
      <c r="AK35" s="6">
        <v>0.4</v>
      </c>
      <c r="AL35" s="6">
        <v>0.4</v>
      </c>
      <c r="AM35" s="6">
        <v>0.4</v>
      </c>
      <c r="AN35" s="6">
        <v>0.4</v>
      </c>
      <c r="AO35" s="6">
        <v>0.35</v>
      </c>
      <c r="AP35" s="6">
        <v>0.35</v>
      </c>
      <c r="AQ35" s="6">
        <v>0.35</v>
      </c>
      <c r="AR35" s="6">
        <v>0.35</v>
      </c>
      <c r="AS35" s="6">
        <v>0.35</v>
      </c>
      <c r="AT35" s="6">
        <v>0.3</v>
      </c>
      <c r="AU35" s="6">
        <v>0.3</v>
      </c>
      <c r="AV35" s="6">
        <v>0.3</v>
      </c>
      <c r="AW35" s="6">
        <v>0.3</v>
      </c>
      <c r="AX35" s="6">
        <v>0.3</v>
      </c>
      <c r="AY35" s="6">
        <v>0.25</v>
      </c>
      <c r="AZ35" s="6">
        <v>0.25</v>
      </c>
      <c r="BA35" s="6">
        <v>0.25</v>
      </c>
      <c r="BB35" s="6">
        <v>0.25</v>
      </c>
      <c r="BC35" s="6">
        <v>0.25</v>
      </c>
      <c r="BD35" s="6">
        <v>0.2</v>
      </c>
      <c r="BE35" s="6">
        <v>0.2</v>
      </c>
      <c r="BF35" s="6">
        <v>0.2</v>
      </c>
      <c r="BG35" s="6">
        <v>0.2</v>
      </c>
      <c r="BH35" s="6">
        <v>0.2</v>
      </c>
      <c r="BI35" s="6">
        <v>0.15</v>
      </c>
      <c r="BJ35" s="6">
        <v>0.15</v>
      </c>
      <c r="BK35" s="6">
        <v>0.15</v>
      </c>
      <c r="BL35" s="6">
        <v>0.15</v>
      </c>
      <c r="BM35" s="6">
        <v>0.15</v>
      </c>
      <c r="BN35" s="6">
        <v>0.1</v>
      </c>
      <c r="BO35" s="6">
        <v>0.1</v>
      </c>
      <c r="BP35" s="6">
        <v>0.1</v>
      </c>
      <c r="BQ35" s="6">
        <v>0.1</v>
      </c>
      <c r="BR35" s="6">
        <v>0.1</v>
      </c>
      <c r="BS35" s="6">
        <v>0.05</v>
      </c>
      <c r="BT35" s="6">
        <v>0.05</v>
      </c>
      <c r="BU35" s="6">
        <v>0.05</v>
      </c>
      <c r="BV35" s="6">
        <v>0.05</v>
      </c>
      <c r="BW35" s="6">
        <v>0.05</v>
      </c>
      <c r="BX35" s="6">
        <v>0</v>
      </c>
      <c r="BY35" s="6">
        <v>0</v>
      </c>
      <c r="BZ35" s="6">
        <v>0</v>
      </c>
      <c r="CA35" s="6">
        <v>0</v>
      </c>
      <c r="CB35" s="6">
        <v>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0</v>
      </c>
      <c r="CO35" s="6">
        <v>0</v>
      </c>
      <c r="CP35" s="6">
        <v>0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</row>
    <row r="36" spans="2:100" x14ac:dyDescent="0.3">
      <c r="C36" t="s">
        <v>33</v>
      </c>
      <c r="D36" s="12"/>
      <c r="E36" s="6">
        <v>0.65</v>
      </c>
      <c r="F36" s="6">
        <v>0.65</v>
      </c>
      <c r="G36" s="6">
        <v>0.65</v>
      </c>
      <c r="H36" s="6">
        <v>0.65</v>
      </c>
      <c r="I36" s="6">
        <v>0.65</v>
      </c>
      <c r="J36" s="6">
        <v>0.65</v>
      </c>
      <c r="K36" s="6">
        <v>0.65</v>
      </c>
      <c r="L36" s="6">
        <v>0.65</v>
      </c>
      <c r="M36" s="6">
        <v>0.65</v>
      </c>
      <c r="N36" s="6">
        <v>0.65</v>
      </c>
      <c r="O36" s="6">
        <v>0.65</v>
      </c>
      <c r="P36" s="6">
        <v>0.55000000000000004</v>
      </c>
      <c r="Q36" s="6">
        <v>0.55000000000000004</v>
      </c>
      <c r="R36" s="6">
        <v>0.55000000000000004</v>
      </c>
      <c r="S36" s="6">
        <v>0.55000000000000004</v>
      </c>
      <c r="T36" s="6">
        <v>0.55000000000000004</v>
      </c>
      <c r="U36" s="6">
        <v>0.5</v>
      </c>
      <c r="V36" s="6">
        <v>0.5</v>
      </c>
      <c r="W36" s="6">
        <v>0.5</v>
      </c>
      <c r="X36" s="6">
        <v>0.5</v>
      </c>
      <c r="Y36" s="6">
        <v>0.5</v>
      </c>
      <c r="Z36" s="6">
        <v>0.45</v>
      </c>
      <c r="AA36" s="6">
        <v>0.45</v>
      </c>
      <c r="AB36" s="6">
        <v>0.45</v>
      </c>
      <c r="AC36" s="6">
        <v>0.45</v>
      </c>
      <c r="AD36" s="6">
        <v>0.45</v>
      </c>
      <c r="AE36" s="6">
        <v>0.4</v>
      </c>
      <c r="AF36" s="6">
        <v>0.4</v>
      </c>
      <c r="AG36" s="6">
        <v>0.4</v>
      </c>
      <c r="AH36" s="6">
        <v>0.4</v>
      </c>
      <c r="AI36" s="6">
        <v>0.4</v>
      </c>
      <c r="AJ36" s="6">
        <v>0.35</v>
      </c>
      <c r="AK36" s="6">
        <v>0.35</v>
      </c>
      <c r="AL36" s="6">
        <v>0.35</v>
      </c>
      <c r="AM36" s="6">
        <v>0.35</v>
      </c>
      <c r="AN36" s="6">
        <v>0.35</v>
      </c>
      <c r="AO36" s="6">
        <v>0.3</v>
      </c>
      <c r="AP36" s="6">
        <v>0.3</v>
      </c>
      <c r="AQ36" s="6">
        <v>0.3</v>
      </c>
      <c r="AR36" s="6">
        <v>0.3</v>
      </c>
      <c r="AS36" s="6">
        <v>0.3</v>
      </c>
      <c r="AT36" s="6">
        <v>0.25</v>
      </c>
      <c r="AU36" s="6">
        <v>0.25</v>
      </c>
      <c r="AV36" s="6">
        <v>0.25</v>
      </c>
      <c r="AW36" s="6">
        <v>0.25</v>
      </c>
      <c r="AX36" s="6">
        <v>0.25</v>
      </c>
      <c r="AY36" s="6">
        <v>0.2</v>
      </c>
      <c r="AZ36" s="6">
        <v>0.2</v>
      </c>
      <c r="BA36" s="6">
        <v>0.2</v>
      </c>
      <c r="BB36" s="6">
        <v>0.2</v>
      </c>
      <c r="BC36" s="6">
        <v>0.2</v>
      </c>
      <c r="BD36" s="6">
        <v>0.15</v>
      </c>
      <c r="BE36" s="6">
        <v>0.15</v>
      </c>
      <c r="BF36" s="6">
        <v>0.15</v>
      </c>
      <c r="BG36" s="6">
        <v>0.15</v>
      </c>
      <c r="BH36" s="6">
        <v>0.15</v>
      </c>
      <c r="BI36" s="6">
        <v>0.1</v>
      </c>
      <c r="BJ36" s="6">
        <v>0.1</v>
      </c>
      <c r="BK36" s="6">
        <v>0.1</v>
      </c>
      <c r="BL36" s="6">
        <v>0.1</v>
      </c>
      <c r="BM36" s="6">
        <v>0.1</v>
      </c>
      <c r="BN36" s="6">
        <v>0.05</v>
      </c>
      <c r="BO36" s="6">
        <v>0.05</v>
      </c>
      <c r="BP36" s="6">
        <v>0.05</v>
      </c>
      <c r="BQ36" s="6">
        <v>0.05</v>
      </c>
      <c r="BR36" s="6">
        <v>0.05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</row>
    <row r="37" spans="2:100" x14ac:dyDescent="0.3">
      <c r="C37" s="2" t="s">
        <v>34</v>
      </c>
      <c r="E37" s="9">
        <f>($E$2*E33)+($E$3*E34)+($E$4*E35)+($E$5*E36)</f>
        <v>8.299999999999999E-2</v>
      </c>
      <c r="F37" s="9">
        <f t="shared" ref="F37" si="276">($E$2*F33)+($E$3*F34)+($E$4*F35)+($E$5*F36)</f>
        <v>8.299999999999999E-2</v>
      </c>
      <c r="G37" s="9">
        <f t="shared" ref="G37" si="277">($E$2*G33)+($E$3*G34)+($E$4*G35)+($E$5*G36)</f>
        <v>8.299999999999999E-2</v>
      </c>
      <c r="H37" s="9">
        <f t="shared" ref="H37" si="278">($E$2*H33)+($E$3*H34)+($E$4*H35)+($E$5*H36)</f>
        <v>8.299999999999999E-2</v>
      </c>
      <c r="I37" s="9">
        <f t="shared" ref="I37" si="279">($E$2*I33)+($E$3*I34)+($E$4*I35)+($E$5*I36)</f>
        <v>8.299999999999999E-2</v>
      </c>
      <c r="J37" s="9">
        <f t="shared" ref="J37" si="280">($E$2*J33)+($E$3*J34)+($E$4*J35)+($E$5*J36)</f>
        <v>8.299999999999999E-2</v>
      </c>
      <c r="K37" s="9">
        <f t="shared" ref="K37" si="281">($E$2*K33)+($E$3*K34)+($E$4*K35)+($E$5*K36)</f>
        <v>8.299999999999999E-2</v>
      </c>
      <c r="L37" s="9">
        <f t="shared" ref="L37" si="282">($E$2*L33)+($E$3*L34)+($E$4*L35)+($E$5*L36)</f>
        <v>8.299999999999999E-2</v>
      </c>
      <c r="M37" s="9">
        <f t="shared" ref="M37" si="283">($E$2*M33)+($E$3*M34)+($E$4*M35)+($E$5*M36)</f>
        <v>8.299999999999999E-2</v>
      </c>
      <c r="N37" s="9">
        <f t="shared" ref="N37" si="284">($E$2*N33)+($E$3*N34)+($E$4*N35)+($E$5*N36)</f>
        <v>8.299999999999999E-2</v>
      </c>
      <c r="O37" s="9">
        <f t="shared" ref="O37" si="285">($E$2*O33)+($E$3*O34)+($E$4*O35)+($E$5*O36)</f>
        <v>8.299999999999999E-2</v>
      </c>
      <c r="P37" s="9">
        <f t="shared" ref="P37" si="286">($E$2*P33)+($E$3*P34)+($E$4*P35)+($E$5*P36)</f>
        <v>8.1000000000000016E-2</v>
      </c>
      <c r="Q37" s="9">
        <f t="shared" ref="Q37" si="287">($E$2*Q33)+($E$3*Q34)+($E$4*Q35)+($E$5*Q36)</f>
        <v>8.1000000000000016E-2</v>
      </c>
      <c r="R37" s="9">
        <f t="shared" ref="R37" si="288">($E$2*R33)+($E$3*R34)+($E$4*R35)+($E$5*R36)</f>
        <v>8.1000000000000016E-2</v>
      </c>
      <c r="S37" s="9">
        <f t="shared" ref="S37" si="289">($E$2*S33)+($E$3*S34)+($E$4*S35)+($E$5*S36)</f>
        <v>8.1000000000000016E-2</v>
      </c>
      <c r="T37" s="9">
        <f t="shared" ref="T37" si="290">($E$2*T33)+($E$3*T34)+($E$4*T35)+($E$5*T36)</f>
        <v>8.1000000000000016E-2</v>
      </c>
      <c r="U37" s="9">
        <f t="shared" ref="U37" si="291">($E$2*U33)+($E$3*U34)+($E$4*U35)+($E$5*U36)</f>
        <v>0.08</v>
      </c>
      <c r="V37" s="9">
        <f t="shared" ref="V37" si="292">($E$2*V33)+($E$3*V34)+($E$4*V35)+($E$5*V36)</f>
        <v>0.08</v>
      </c>
      <c r="W37" s="9">
        <f t="shared" ref="W37" si="293">($E$2*W33)+($E$3*W34)+($E$4*W35)+($E$5*W36)</f>
        <v>0.08</v>
      </c>
      <c r="X37" s="9">
        <f t="shared" ref="X37" si="294">($E$2*X33)+($E$3*X34)+($E$4*X35)+($E$5*X36)</f>
        <v>0.08</v>
      </c>
      <c r="Y37" s="9">
        <f t="shared" ref="Y37" si="295">($E$2*Y33)+($E$3*Y34)+($E$4*Y35)+($E$5*Y36)</f>
        <v>0.08</v>
      </c>
      <c r="Z37" s="9">
        <f t="shared" ref="Z37" si="296">($E$2*Z33)+($E$3*Z34)+($E$4*Z35)+($E$5*Z36)</f>
        <v>7.8000000000000014E-2</v>
      </c>
      <c r="AA37" s="9">
        <f t="shared" ref="AA37" si="297">($E$2*AA33)+($E$3*AA34)+($E$4*AA35)+($E$5*AA36)</f>
        <v>7.8000000000000014E-2</v>
      </c>
      <c r="AB37" s="9">
        <f t="shared" ref="AB37" si="298">($E$2*AB33)+($E$3*AB34)+($E$4*AB35)+($E$5*AB36)</f>
        <v>7.8000000000000014E-2</v>
      </c>
      <c r="AC37" s="9">
        <f t="shared" ref="AC37" si="299">($E$2*AC33)+($E$3*AC34)+($E$4*AC35)+($E$5*AC36)</f>
        <v>7.8000000000000014E-2</v>
      </c>
      <c r="AD37" s="9">
        <f t="shared" ref="AD37" si="300">($E$2*AD33)+($E$3*AD34)+($E$4*AD35)+($E$5*AD36)</f>
        <v>7.8000000000000014E-2</v>
      </c>
      <c r="AE37" s="9">
        <f t="shared" ref="AE37" si="301">($E$2*AE33)+($E$3*AE34)+($E$4*AE35)+($E$5*AE36)</f>
        <v>7.5000000000000011E-2</v>
      </c>
      <c r="AF37" s="9">
        <f t="shared" ref="AF37" si="302">($E$2*AF33)+($E$3*AF34)+($E$4*AF35)+($E$5*AF36)</f>
        <v>7.5000000000000011E-2</v>
      </c>
      <c r="AG37" s="9">
        <f t="shared" ref="AG37" si="303">($E$2*AG33)+($E$3*AG34)+($E$4*AG35)+($E$5*AG36)</f>
        <v>7.5000000000000011E-2</v>
      </c>
      <c r="AH37" s="9">
        <f t="shared" ref="AH37" si="304">($E$2*AH33)+($E$3*AH34)+($E$4*AH35)+($E$5*AH36)</f>
        <v>7.5000000000000011E-2</v>
      </c>
      <c r="AI37" s="9">
        <f t="shared" ref="AI37" si="305">($E$2*AI33)+($E$3*AI34)+($E$4*AI35)+($E$5*AI36)</f>
        <v>7.5000000000000011E-2</v>
      </c>
      <c r="AJ37" s="9">
        <f t="shared" ref="AJ37" si="306">($E$2*AJ33)+($E$3*AJ34)+($E$4*AJ35)+($E$5*AJ36)</f>
        <v>7.2000000000000008E-2</v>
      </c>
      <c r="AK37" s="9">
        <f t="shared" ref="AK37" si="307">($E$2*AK33)+($E$3*AK34)+($E$4*AK35)+($E$5*AK36)</f>
        <v>7.2000000000000008E-2</v>
      </c>
      <c r="AL37" s="9">
        <f t="shared" ref="AL37" si="308">($E$2*AL33)+($E$3*AL34)+($E$4*AL35)+($E$5*AL36)</f>
        <v>7.2000000000000008E-2</v>
      </c>
      <c r="AM37" s="9">
        <f t="shared" ref="AM37" si="309">($E$2*AM33)+($E$3*AM34)+($E$4*AM35)+($E$5*AM36)</f>
        <v>7.2000000000000008E-2</v>
      </c>
      <c r="AN37" s="9">
        <f t="shared" ref="AN37" si="310">($E$2*AN33)+($E$3*AN34)+($E$4*AN35)+($E$5*AN36)</f>
        <v>7.2000000000000008E-2</v>
      </c>
      <c r="AO37" s="9">
        <f t="shared" ref="AO37" si="311">($E$2*AO33)+($E$3*AO34)+($E$4*AO35)+($E$5*AO36)</f>
        <v>6.8999999999999992E-2</v>
      </c>
      <c r="AP37" s="9">
        <f t="shared" ref="AP37" si="312">($E$2*AP33)+($E$3*AP34)+($E$4*AP35)+($E$5*AP36)</f>
        <v>6.8999999999999992E-2</v>
      </c>
      <c r="AQ37" s="9">
        <f t="shared" ref="AQ37" si="313">($E$2*AQ33)+($E$3*AQ34)+($E$4*AQ35)+($E$5*AQ36)</f>
        <v>6.8999999999999992E-2</v>
      </c>
      <c r="AR37" s="9">
        <f t="shared" ref="AR37" si="314">($E$2*AR33)+($E$3*AR34)+($E$4*AR35)+($E$5*AR36)</f>
        <v>6.8999999999999992E-2</v>
      </c>
      <c r="AS37" s="9">
        <f t="shared" ref="AS37" si="315">($E$2*AS33)+($E$3*AS34)+($E$4*AS35)+($E$5*AS36)</f>
        <v>6.8999999999999992E-2</v>
      </c>
      <c r="AT37" s="9">
        <f t="shared" ref="AT37" si="316">($E$2*AT33)+($E$3*AT34)+($E$4*AT35)+($E$5*AT36)</f>
        <v>6.6000000000000003E-2</v>
      </c>
      <c r="AU37" s="9">
        <f t="shared" ref="AU37" si="317">($E$2*AU33)+($E$3*AU34)+($E$4*AU35)+($E$5*AU36)</f>
        <v>6.6000000000000003E-2</v>
      </c>
      <c r="AV37" s="9">
        <f t="shared" ref="AV37" si="318">($E$2*AV33)+($E$3*AV34)+($E$4*AV35)+($E$5*AV36)</f>
        <v>6.6000000000000003E-2</v>
      </c>
      <c r="AW37" s="9">
        <f t="shared" ref="AW37" si="319">($E$2*AW33)+($E$3*AW34)+($E$4*AW35)+($E$5*AW36)</f>
        <v>6.6000000000000003E-2</v>
      </c>
      <c r="AX37" s="9">
        <f t="shared" ref="AX37" si="320">($E$2*AX33)+($E$3*AX34)+($E$4*AX35)+($E$5*AX36)</f>
        <v>6.6000000000000003E-2</v>
      </c>
      <c r="AY37" s="9">
        <f t="shared" ref="AY37" si="321">($E$2*AY33)+($E$3*AY34)+($E$4*AY35)+($E$5*AY36)</f>
        <v>6.3E-2</v>
      </c>
      <c r="AZ37" s="9">
        <f t="shared" ref="AZ37" si="322">($E$2*AZ33)+($E$3*AZ34)+($E$4*AZ35)+($E$5*AZ36)</f>
        <v>6.3E-2</v>
      </c>
      <c r="BA37" s="9">
        <f t="shared" ref="BA37" si="323">($E$2*BA33)+($E$3*BA34)+($E$4*BA35)+($E$5*BA36)</f>
        <v>6.3E-2</v>
      </c>
      <c r="BB37" s="9">
        <f t="shared" ref="BB37" si="324">($E$2*BB33)+($E$3*BB34)+($E$4*BB35)+($E$5*BB36)</f>
        <v>6.3E-2</v>
      </c>
      <c r="BC37" s="9">
        <f t="shared" ref="BC37" si="325">($E$2*BC33)+($E$3*BC34)+($E$4*BC35)+($E$5*BC36)</f>
        <v>6.3E-2</v>
      </c>
      <c r="BD37" s="9">
        <f t="shared" ref="BD37" si="326">($E$2*BD33)+($E$3*BD34)+($E$4*BD35)+($E$5*BD36)</f>
        <v>0.06</v>
      </c>
      <c r="BE37" s="9">
        <f t="shared" ref="BE37" si="327">($E$2*BE33)+($E$3*BE34)+($E$4*BE35)+($E$5*BE36)</f>
        <v>0.06</v>
      </c>
      <c r="BF37" s="9">
        <f t="shared" ref="BF37" si="328">($E$2*BF33)+($E$3*BF34)+($E$4*BF35)+($E$5*BF36)</f>
        <v>0.06</v>
      </c>
      <c r="BG37" s="9">
        <f t="shared" ref="BG37" si="329">($E$2*BG33)+($E$3*BG34)+($E$4*BG35)+($E$5*BG36)</f>
        <v>0.06</v>
      </c>
      <c r="BH37" s="9">
        <f t="shared" ref="BH37" si="330">($E$2*BH33)+($E$3*BH34)+($E$4*BH35)+($E$5*BH36)</f>
        <v>0.06</v>
      </c>
      <c r="BI37" s="9">
        <f t="shared" ref="BI37" si="331">($E$2*BI33)+($E$3*BI34)+($E$4*BI35)+($E$5*BI36)</f>
        <v>5.7000000000000009E-2</v>
      </c>
      <c r="BJ37" s="9">
        <f t="shared" ref="BJ37" si="332">($E$2*BJ33)+($E$3*BJ34)+($E$4*BJ35)+($E$5*BJ36)</f>
        <v>5.7000000000000009E-2</v>
      </c>
      <c r="BK37" s="9">
        <f t="shared" ref="BK37" si="333">($E$2*BK33)+($E$3*BK34)+($E$4*BK35)+($E$5*BK36)</f>
        <v>5.7000000000000009E-2</v>
      </c>
      <c r="BL37" s="9">
        <f t="shared" ref="BL37" si="334">($E$2*BL33)+($E$3*BL34)+($E$4*BL35)+($E$5*BL36)</f>
        <v>5.7000000000000009E-2</v>
      </c>
      <c r="BM37" s="9">
        <f t="shared" ref="BM37" si="335">($E$2*BM33)+($E$3*BM34)+($E$4*BM35)+($E$5*BM36)</f>
        <v>5.7000000000000009E-2</v>
      </c>
      <c r="BN37" s="9">
        <f t="shared" ref="BN37" si="336">($E$2*BN33)+($E$3*BN34)+($E$4*BN35)+($E$5*BN36)</f>
        <v>5.3999999999999999E-2</v>
      </c>
      <c r="BO37" s="9">
        <f t="shared" ref="BO37" si="337">($E$2*BO33)+($E$3*BO34)+($E$4*BO35)+($E$5*BO36)</f>
        <v>5.3999999999999999E-2</v>
      </c>
      <c r="BP37" s="9">
        <f t="shared" ref="BP37" si="338">($E$2*BP33)+($E$3*BP34)+($E$4*BP35)+($E$5*BP36)</f>
        <v>5.3999999999999999E-2</v>
      </c>
      <c r="BQ37" s="9">
        <f t="shared" ref="BQ37" si="339">($E$2*BQ33)+($E$3*BQ34)+($E$4*BQ35)+($E$5*BQ36)</f>
        <v>5.3999999999999999E-2</v>
      </c>
      <c r="BR37" s="9">
        <f t="shared" ref="BR37" si="340">($E$2*BR33)+($E$3*BR34)+($E$4*BR35)+($E$5*BR36)</f>
        <v>5.3999999999999999E-2</v>
      </c>
      <c r="BS37" s="9">
        <f t="shared" ref="BS37" si="341">($E$2*BS33)+($E$3*BS34)+($E$4*BS35)+($E$5*BS36)</f>
        <v>5.1000000000000004E-2</v>
      </c>
      <c r="BT37" s="9">
        <f t="shared" ref="BT37" si="342">($E$2*BT33)+($E$3*BT34)+($E$4*BT35)+($E$5*BT36)</f>
        <v>5.1000000000000004E-2</v>
      </c>
      <c r="BU37" s="9">
        <f t="shared" ref="BU37" si="343">($E$2*BU33)+($E$3*BU34)+($E$4*BU35)+($E$5*BU36)</f>
        <v>5.1000000000000004E-2</v>
      </c>
      <c r="BV37" s="9">
        <f t="shared" ref="BV37" si="344">($E$2*BV33)+($E$3*BV34)+($E$4*BV35)+($E$5*BV36)</f>
        <v>5.1000000000000004E-2</v>
      </c>
      <c r="BW37" s="9">
        <f t="shared" ref="BW37" si="345">($E$2*BW33)+($E$3*BW34)+($E$4*BW35)+($E$5*BW36)</f>
        <v>5.1000000000000004E-2</v>
      </c>
      <c r="BX37" s="9">
        <f t="shared" ref="BX37" si="346">($E$2*BX33)+($E$3*BX34)+($E$4*BX35)+($E$5*BX36)</f>
        <v>0.05</v>
      </c>
      <c r="BY37" s="9">
        <f t="shared" ref="BY37" si="347">($E$2*BY33)+($E$3*BY34)+($E$4*BY35)+($E$5*BY36)</f>
        <v>0.05</v>
      </c>
      <c r="BZ37" s="9">
        <f t="shared" ref="BZ37" si="348">($E$2*BZ33)+($E$3*BZ34)+($E$4*BZ35)+($E$5*BZ36)</f>
        <v>0.05</v>
      </c>
      <c r="CA37" s="9">
        <f t="shared" ref="CA37" si="349">($E$2*CA33)+($E$3*CA34)+($E$4*CA35)+($E$5*CA36)</f>
        <v>0.05</v>
      </c>
      <c r="CB37" s="9">
        <f t="shared" ref="CB37" si="350">($E$2*CB33)+($E$3*CB34)+($E$4*CB35)+($E$5*CB36)</f>
        <v>0.05</v>
      </c>
      <c r="CC37" s="9">
        <f t="shared" ref="CC37" si="351">($E$2*CC33)+($E$3*CC34)+($E$4*CC35)+($E$5*CC36)</f>
        <v>0.05</v>
      </c>
      <c r="CD37" s="9">
        <f t="shared" ref="CD37" si="352">($E$2*CD33)+($E$3*CD34)+($E$4*CD35)+($E$5*CD36)</f>
        <v>0.05</v>
      </c>
      <c r="CE37" s="9">
        <f t="shared" ref="CE37" si="353">($E$2*CE33)+($E$3*CE34)+($E$4*CE35)+($E$5*CE36)</f>
        <v>0.05</v>
      </c>
      <c r="CF37" s="9">
        <f t="shared" ref="CF37" si="354">($E$2*CF33)+($E$3*CF34)+($E$4*CF35)+($E$5*CF36)</f>
        <v>0.05</v>
      </c>
      <c r="CG37" s="9">
        <f t="shared" ref="CG37" si="355">($E$2*CG33)+($E$3*CG34)+($E$4*CG35)+($E$5*CG36)</f>
        <v>0.05</v>
      </c>
      <c r="CH37" s="9">
        <f t="shared" ref="CH37" si="356">($E$2*CH33)+($E$3*CH34)+($E$4*CH35)+($E$5*CH36)</f>
        <v>0.05</v>
      </c>
      <c r="CI37" s="9">
        <f t="shared" ref="CI37" si="357">($E$2*CI33)+($E$3*CI34)+($E$4*CI35)+($E$5*CI36)</f>
        <v>0.05</v>
      </c>
      <c r="CJ37" s="9">
        <f t="shared" ref="CJ37" si="358">($E$2*CJ33)+($E$3*CJ34)+($E$4*CJ35)+($E$5*CJ36)</f>
        <v>0.05</v>
      </c>
      <c r="CK37" s="9">
        <f t="shared" ref="CK37" si="359">($E$2*CK33)+($E$3*CK34)+($E$4*CK35)+($E$5*CK36)</f>
        <v>0.05</v>
      </c>
      <c r="CL37" s="9">
        <f t="shared" ref="CL37" si="360">($E$2*CL33)+($E$3*CL34)+($E$4*CL35)+($E$5*CL36)</f>
        <v>0.05</v>
      </c>
      <c r="CM37" s="9">
        <f t="shared" ref="CM37" si="361">($E$2*CM33)+($E$3*CM34)+($E$4*CM35)+($E$5*CM36)</f>
        <v>0.05</v>
      </c>
      <c r="CN37" s="9">
        <f t="shared" ref="CN37" si="362">($E$2*CN33)+($E$3*CN34)+($E$4*CN35)+($E$5*CN36)</f>
        <v>0.05</v>
      </c>
      <c r="CO37" s="9">
        <f t="shared" ref="CO37" si="363">($E$2*CO33)+($E$3*CO34)+($E$4*CO35)+($E$5*CO36)</f>
        <v>0.05</v>
      </c>
      <c r="CP37" s="9">
        <f t="shared" ref="CP37" si="364">($E$2*CP33)+($E$3*CP34)+($E$4*CP35)+($E$5*CP36)</f>
        <v>0.05</v>
      </c>
      <c r="CQ37" s="9">
        <f t="shared" ref="CQ37" si="365">($E$2*CQ33)+($E$3*CQ34)+($E$4*CQ35)+($E$5*CQ36)</f>
        <v>0.05</v>
      </c>
      <c r="CR37" s="9">
        <f t="shared" ref="CR37" si="366">($E$2*CR33)+($E$3*CR34)+($E$4*CR35)+($E$5*CR36)</f>
        <v>0.05</v>
      </c>
      <c r="CS37" s="9">
        <f t="shared" ref="CS37" si="367">($E$2*CS33)+($E$3*CS34)+($E$4*CS35)+($E$5*CS36)</f>
        <v>0.05</v>
      </c>
      <c r="CT37" s="9">
        <f t="shared" ref="CT37" si="368">($E$2*CT33)+($E$3*CT34)+($E$4*CT35)+($E$5*CT36)</f>
        <v>0.05</v>
      </c>
      <c r="CU37" s="9">
        <f t="shared" ref="CU37" si="369">($E$2*CU33)+($E$3*CU34)+($E$4*CU35)+($E$5*CU36)</f>
        <v>0.05</v>
      </c>
      <c r="CV37" s="9">
        <f t="shared" ref="CV37" si="370">($E$2*CV33)+($E$3*CV34)+($E$4*CV35)+($E$5*CV36)</f>
        <v>0.05</v>
      </c>
    </row>
    <row r="38" spans="2:100" x14ac:dyDescent="0.3">
      <c r="C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</row>
    <row r="40" spans="2:100" x14ac:dyDescent="0.3">
      <c r="B40" t="s">
        <v>25</v>
      </c>
      <c r="E40">
        <v>20</v>
      </c>
      <c r="F40">
        <v>21</v>
      </c>
      <c r="G40">
        <v>22</v>
      </c>
      <c r="H40">
        <v>23</v>
      </c>
      <c r="I40">
        <v>24</v>
      </c>
      <c r="J40">
        <v>25</v>
      </c>
      <c r="K40">
        <v>26</v>
      </c>
      <c r="L40">
        <v>27</v>
      </c>
      <c r="M40">
        <v>28</v>
      </c>
      <c r="N40">
        <v>29</v>
      </c>
      <c r="O40">
        <v>30</v>
      </c>
      <c r="P40">
        <v>31</v>
      </c>
      <c r="Q40">
        <v>32</v>
      </c>
      <c r="R40">
        <v>33</v>
      </c>
      <c r="S40">
        <v>34</v>
      </c>
      <c r="T40">
        <v>35</v>
      </c>
      <c r="U40">
        <v>36</v>
      </c>
      <c r="V40">
        <v>37</v>
      </c>
      <c r="W40">
        <v>38</v>
      </c>
      <c r="X40">
        <v>39</v>
      </c>
      <c r="Y40">
        <v>40</v>
      </c>
      <c r="Z40">
        <v>41</v>
      </c>
      <c r="AA40">
        <v>42</v>
      </c>
      <c r="AB40">
        <v>43</v>
      </c>
      <c r="AC40">
        <v>44</v>
      </c>
      <c r="AD40">
        <v>45</v>
      </c>
      <c r="AE40">
        <v>46</v>
      </c>
      <c r="AF40">
        <v>47</v>
      </c>
      <c r="AG40">
        <v>48</v>
      </c>
      <c r="AH40">
        <v>49</v>
      </c>
      <c r="AI40">
        <v>50</v>
      </c>
      <c r="AJ40">
        <v>51</v>
      </c>
      <c r="AK40">
        <v>52</v>
      </c>
      <c r="AL40">
        <v>53</v>
      </c>
      <c r="AM40">
        <v>54</v>
      </c>
      <c r="AN40">
        <v>55</v>
      </c>
      <c r="AO40">
        <v>56</v>
      </c>
      <c r="AP40">
        <v>57</v>
      </c>
      <c r="AQ40">
        <v>58</v>
      </c>
      <c r="AR40">
        <v>59</v>
      </c>
      <c r="AS40">
        <v>60</v>
      </c>
      <c r="AT40">
        <v>61</v>
      </c>
      <c r="AU40">
        <v>62</v>
      </c>
      <c r="AV40">
        <v>63</v>
      </c>
      <c r="AW40">
        <v>64</v>
      </c>
      <c r="AX40">
        <v>65</v>
      </c>
      <c r="AY40">
        <v>66</v>
      </c>
      <c r="AZ40">
        <v>67</v>
      </c>
      <c r="BA40">
        <v>68</v>
      </c>
      <c r="BB40">
        <v>69</v>
      </c>
      <c r="BC40">
        <v>70</v>
      </c>
      <c r="BD40">
        <v>71</v>
      </c>
      <c r="BE40">
        <v>72</v>
      </c>
      <c r="BF40">
        <v>73</v>
      </c>
      <c r="BG40">
        <v>74</v>
      </c>
      <c r="BH40">
        <v>75</v>
      </c>
      <c r="BI40">
        <v>76</v>
      </c>
      <c r="BJ40">
        <v>77</v>
      </c>
      <c r="BK40">
        <v>78</v>
      </c>
      <c r="BL40">
        <v>79</v>
      </c>
      <c r="BM40">
        <v>80</v>
      </c>
      <c r="BN40">
        <v>81</v>
      </c>
      <c r="BO40">
        <v>82</v>
      </c>
      <c r="BP40">
        <v>83</v>
      </c>
      <c r="BQ40">
        <v>84</v>
      </c>
      <c r="BR40">
        <v>85</v>
      </c>
      <c r="BS40">
        <v>86</v>
      </c>
      <c r="BT40">
        <v>87</v>
      </c>
      <c r="BU40">
        <v>88</v>
      </c>
      <c r="BV40">
        <v>89</v>
      </c>
      <c r="BW40">
        <v>90</v>
      </c>
      <c r="BX40">
        <v>91</v>
      </c>
      <c r="BY40">
        <v>92</v>
      </c>
      <c r="BZ40">
        <v>93</v>
      </c>
      <c r="CA40">
        <v>94</v>
      </c>
      <c r="CB40">
        <v>95</v>
      </c>
      <c r="CC40">
        <v>96</v>
      </c>
      <c r="CD40">
        <v>97</v>
      </c>
      <c r="CE40">
        <v>98</v>
      </c>
      <c r="CF40">
        <v>99</v>
      </c>
      <c r="CG40">
        <v>100</v>
      </c>
      <c r="CH40">
        <v>101</v>
      </c>
      <c r="CI40">
        <v>102</v>
      </c>
      <c r="CJ40">
        <v>103</v>
      </c>
      <c r="CK40">
        <v>104</v>
      </c>
      <c r="CL40">
        <v>105</v>
      </c>
      <c r="CM40">
        <v>106</v>
      </c>
      <c r="CN40">
        <v>107</v>
      </c>
      <c r="CO40">
        <v>108</v>
      </c>
      <c r="CP40">
        <v>109</v>
      </c>
      <c r="CQ40">
        <v>110</v>
      </c>
      <c r="CR40">
        <v>111</v>
      </c>
      <c r="CS40">
        <v>112</v>
      </c>
      <c r="CT40">
        <v>113</v>
      </c>
      <c r="CU40">
        <v>114</v>
      </c>
      <c r="CV40">
        <v>115</v>
      </c>
    </row>
    <row r="41" spans="2:100" x14ac:dyDescent="0.3">
      <c r="C41" t="s">
        <v>26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0</v>
      </c>
      <c r="CS41" s="4">
        <v>0</v>
      </c>
      <c r="CT41" s="4">
        <v>0</v>
      </c>
      <c r="CU41" s="4">
        <v>0</v>
      </c>
      <c r="CV41" s="4">
        <v>0</v>
      </c>
    </row>
    <row r="42" spans="2:100" x14ac:dyDescent="0.3">
      <c r="C42" t="s">
        <v>35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0.1</v>
      </c>
      <c r="BO42" s="4">
        <v>0.1</v>
      </c>
      <c r="BP42" s="4">
        <v>0.1</v>
      </c>
      <c r="BQ42" s="4">
        <v>0.1</v>
      </c>
      <c r="BR42" s="4">
        <v>0.1</v>
      </c>
      <c r="BS42" s="4">
        <v>0.2</v>
      </c>
      <c r="BT42" s="4">
        <v>0.2</v>
      </c>
      <c r="BU42" s="4">
        <v>0.2</v>
      </c>
      <c r="BV42" s="4">
        <v>0.2</v>
      </c>
      <c r="BW42" s="4">
        <v>0.2</v>
      </c>
      <c r="BX42" s="4">
        <v>0.25</v>
      </c>
      <c r="BY42" s="4">
        <v>0.25</v>
      </c>
      <c r="BZ42" s="4">
        <v>0.25</v>
      </c>
      <c r="CA42" s="4">
        <v>0.25</v>
      </c>
      <c r="CB42" s="4">
        <v>0.25</v>
      </c>
      <c r="CC42" s="4">
        <v>0.25</v>
      </c>
      <c r="CD42" s="4">
        <v>0.25</v>
      </c>
      <c r="CE42" s="4">
        <v>0.25</v>
      </c>
      <c r="CF42" s="4">
        <v>0.25</v>
      </c>
      <c r="CG42" s="4">
        <v>0.25</v>
      </c>
      <c r="CH42" s="4">
        <v>0.25</v>
      </c>
      <c r="CI42" s="4">
        <v>0.25</v>
      </c>
      <c r="CJ42" s="4">
        <v>0.25</v>
      </c>
      <c r="CK42" s="4">
        <v>0.25</v>
      </c>
      <c r="CL42" s="4">
        <v>0.25</v>
      </c>
      <c r="CM42" s="4">
        <v>0.25</v>
      </c>
      <c r="CN42" s="4">
        <v>0.25</v>
      </c>
      <c r="CO42" s="4">
        <v>0.25</v>
      </c>
      <c r="CP42" s="4">
        <v>0.25</v>
      </c>
      <c r="CQ42" s="4">
        <v>0.25</v>
      </c>
      <c r="CR42" s="4">
        <v>0.25</v>
      </c>
      <c r="CS42" s="4">
        <v>0.25</v>
      </c>
      <c r="CT42" s="4">
        <v>0.25</v>
      </c>
      <c r="CU42" s="4">
        <v>0.25</v>
      </c>
      <c r="CV42" s="4">
        <v>0.25</v>
      </c>
    </row>
    <row r="43" spans="2:100" x14ac:dyDescent="0.3">
      <c r="C43" t="s">
        <v>32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0.1</v>
      </c>
      <c r="P43" s="6">
        <v>0.1</v>
      </c>
      <c r="Q43" s="6">
        <v>0.1</v>
      </c>
      <c r="R43" s="6">
        <v>0.1</v>
      </c>
      <c r="S43" s="6">
        <v>0.1</v>
      </c>
      <c r="T43" s="6">
        <v>0.1</v>
      </c>
      <c r="U43" s="6">
        <v>0.2</v>
      </c>
      <c r="V43" s="6">
        <v>0.2</v>
      </c>
      <c r="W43" s="6">
        <v>0.2</v>
      </c>
      <c r="X43" s="6">
        <v>0.2</v>
      </c>
      <c r="Y43" s="6">
        <v>0.2</v>
      </c>
      <c r="Z43" s="6">
        <v>0.3</v>
      </c>
      <c r="AA43" s="6">
        <v>0.3</v>
      </c>
      <c r="AB43" s="6">
        <v>0.3</v>
      </c>
      <c r="AC43" s="6">
        <v>0.3</v>
      </c>
      <c r="AD43" s="6">
        <v>0.3</v>
      </c>
      <c r="AE43" s="6">
        <v>0.4</v>
      </c>
      <c r="AF43" s="6">
        <v>0.4</v>
      </c>
      <c r="AG43" s="6">
        <v>0.4</v>
      </c>
      <c r="AH43" s="6">
        <v>0.4</v>
      </c>
      <c r="AI43" s="6">
        <v>0.4</v>
      </c>
      <c r="AJ43" s="6">
        <v>0.5</v>
      </c>
      <c r="AK43" s="6">
        <v>0.5</v>
      </c>
      <c r="AL43" s="6">
        <v>0.5</v>
      </c>
      <c r="AM43" s="6">
        <v>0.5</v>
      </c>
      <c r="AN43" s="6">
        <v>0.5</v>
      </c>
      <c r="AO43" s="6">
        <v>0.6</v>
      </c>
      <c r="AP43" s="6">
        <v>0.6</v>
      </c>
      <c r="AQ43" s="6">
        <v>0.6</v>
      </c>
      <c r="AR43" s="6">
        <v>0.6</v>
      </c>
      <c r="AS43" s="6">
        <v>0.6</v>
      </c>
      <c r="AT43" s="6">
        <v>0.7</v>
      </c>
      <c r="AU43" s="6">
        <v>0.7</v>
      </c>
      <c r="AV43" s="6">
        <v>0.7</v>
      </c>
      <c r="AW43" s="6">
        <v>0.7</v>
      </c>
      <c r="AX43" s="6">
        <v>0.7</v>
      </c>
      <c r="AY43" s="6">
        <v>0.8</v>
      </c>
      <c r="AZ43" s="6">
        <v>0.8</v>
      </c>
      <c r="BA43" s="6">
        <v>0.8</v>
      </c>
      <c r="BB43" s="6">
        <v>0.8</v>
      </c>
      <c r="BC43" s="6">
        <v>0.8</v>
      </c>
      <c r="BD43" s="6">
        <v>0.9</v>
      </c>
      <c r="BE43" s="6">
        <v>0.9</v>
      </c>
      <c r="BF43" s="6">
        <v>0.9</v>
      </c>
      <c r="BG43" s="6">
        <v>0.9</v>
      </c>
      <c r="BH43" s="6">
        <v>0.9</v>
      </c>
      <c r="BI43" s="6">
        <v>1</v>
      </c>
      <c r="BJ43" s="6">
        <v>1</v>
      </c>
      <c r="BK43" s="6">
        <v>1</v>
      </c>
      <c r="BL43" s="6">
        <v>1</v>
      </c>
      <c r="BM43" s="6">
        <v>1</v>
      </c>
      <c r="BN43" s="6">
        <v>0.9</v>
      </c>
      <c r="BO43" s="6">
        <v>0.9</v>
      </c>
      <c r="BP43" s="6">
        <v>0.9</v>
      </c>
      <c r="BQ43" s="6">
        <v>0.9</v>
      </c>
      <c r="BR43" s="6">
        <v>0.9</v>
      </c>
      <c r="BS43" s="6">
        <v>0.8</v>
      </c>
      <c r="BT43" s="6">
        <v>0.8</v>
      </c>
      <c r="BU43" s="6">
        <v>0.8</v>
      </c>
      <c r="BV43" s="6">
        <v>0.8</v>
      </c>
      <c r="BW43" s="6">
        <v>0.8</v>
      </c>
      <c r="BX43" s="6">
        <v>0.75</v>
      </c>
      <c r="BY43" s="6">
        <v>0.75</v>
      </c>
      <c r="BZ43" s="6">
        <v>0.75</v>
      </c>
      <c r="CA43" s="6">
        <v>0.75</v>
      </c>
      <c r="CB43" s="6">
        <v>0.75</v>
      </c>
      <c r="CC43" s="6">
        <v>0.75</v>
      </c>
      <c r="CD43" s="6">
        <v>0.75</v>
      </c>
      <c r="CE43" s="6">
        <v>0.75</v>
      </c>
      <c r="CF43" s="6">
        <v>0.75</v>
      </c>
      <c r="CG43" s="6">
        <v>0.75</v>
      </c>
      <c r="CH43" s="6">
        <v>0.75</v>
      </c>
      <c r="CI43" s="6">
        <v>0.75</v>
      </c>
      <c r="CJ43" s="6">
        <v>0.75</v>
      </c>
      <c r="CK43" s="6">
        <v>0.75</v>
      </c>
      <c r="CL43" s="6">
        <v>0.75</v>
      </c>
      <c r="CM43" s="6">
        <v>0.75</v>
      </c>
      <c r="CN43" s="6">
        <v>0.75</v>
      </c>
      <c r="CO43" s="6">
        <v>0.75</v>
      </c>
      <c r="CP43" s="6">
        <v>0.75</v>
      </c>
      <c r="CQ43" s="6">
        <v>0.75</v>
      </c>
      <c r="CR43" s="6">
        <v>0.75</v>
      </c>
      <c r="CS43" s="6">
        <v>0.75</v>
      </c>
      <c r="CT43" s="6">
        <v>0.75</v>
      </c>
      <c r="CU43" s="6">
        <v>0.75</v>
      </c>
      <c r="CV43" s="6">
        <v>0.75</v>
      </c>
    </row>
    <row r="44" spans="2:100" x14ac:dyDescent="0.3">
      <c r="C44" t="s">
        <v>33</v>
      </c>
      <c r="D44" s="12"/>
      <c r="E44" s="6">
        <v>1</v>
      </c>
      <c r="F44" s="6">
        <v>1</v>
      </c>
      <c r="G44" s="6">
        <v>1</v>
      </c>
      <c r="H44" s="6">
        <v>1</v>
      </c>
      <c r="I44" s="6">
        <v>1</v>
      </c>
      <c r="J44" s="6">
        <v>1</v>
      </c>
      <c r="K44" s="6">
        <v>1</v>
      </c>
      <c r="L44" s="6">
        <v>1</v>
      </c>
      <c r="M44" s="6">
        <v>1</v>
      </c>
      <c r="N44" s="6">
        <v>1</v>
      </c>
      <c r="O44" s="6">
        <v>0.9</v>
      </c>
      <c r="P44" s="6">
        <v>0.9</v>
      </c>
      <c r="Q44" s="6">
        <v>0.9</v>
      </c>
      <c r="R44" s="6">
        <v>0.9</v>
      </c>
      <c r="S44" s="6">
        <v>0.9</v>
      </c>
      <c r="T44" s="6">
        <v>0.9</v>
      </c>
      <c r="U44" s="6">
        <v>0.8</v>
      </c>
      <c r="V44" s="6">
        <v>0.8</v>
      </c>
      <c r="W44" s="6">
        <v>0.8</v>
      </c>
      <c r="X44" s="6">
        <v>0.8</v>
      </c>
      <c r="Y44" s="6">
        <v>0.8</v>
      </c>
      <c r="Z44" s="6">
        <v>0.7</v>
      </c>
      <c r="AA44" s="6">
        <v>0.7</v>
      </c>
      <c r="AB44" s="6">
        <v>0.7</v>
      </c>
      <c r="AC44" s="6">
        <v>0.7</v>
      </c>
      <c r="AD44" s="6">
        <v>0.7</v>
      </c>
      <c r="AE44" s="6">
        <v>0.6</v>
      </c>
      <c r="AF44" s="6">
        <v>0.6</v>
      </c>
      <c r="AG44" s="6">
        <v>0.6</v>
      </c>
      <c r="AH44" s="6">
        <v>0.6</v>
      </c>
      <c r="AI44" s="6">
        <v>0.6</v>
      </c>
      <c r="AJ44" s="6">
        <v>0.5</v>
      </c>
      <c r="AK44" s="6">
        <v>0.5</v>
      </c>
      <c r="AL44" s="6">
        <v>0.5</v>
      </c>
      <c r="AM44" s="6">
        <v>0.5</v>
      </c>
      <c r="AN44" s="6">
        <v>0.5</v>
      </c>
      <c r="AO44" s="6">
        <v>0.4</v>
      </c>
      <c r="AP44" s="6">
        <v>0.4</v>
      </c>
      <c r="AQ44" s="6">
        <v>0.4</v>
      </c>
      <c r="AR44" s="6">
        <v>0.4</v>
      </c>
      <c r="AS44" s="6">
        <v>0.4</v>
      </c>
      <c r="AT44" s="6">
        <v>0.3</v>
      </c>
      <c r="AU44" s="6">
        <v>0.3</v>
      </c>
      <c r="AV44" s="6">
        <v>0.3</v>
      </c>
      <c r="AW44" s="6">
        <v>0.3</v>
      </c>
      <c r="AX44" s="6">
        <v>0.3</v>
      </c>
      <c r="AY44" s="6">
        <v>0.2</v>
      </c>
      <c r="AZ44" s="6">
        <v>0.2</v>
      </c>
      <c r="BA44" s="6">
        <v>0.2</v>
      </c>
      <c r="BB44" s="6">
        <v>0.2</v>
      </c>
      <c r="BC44" s="6">
        <v>0.2</v>
      </c>
      <c r="BD44" s="6">
        <v>0.1</v>
      </c>
      <c r="BE44" s="6">
        <v>0.1</v>
      </c>
      <c r="BF44" s="6">
        <v>0.1</v>
      </c>
      <c r="BG44" s="6">
        <v>0.1</v>
      </c>
      <c r="BH44" s="6">
        <v>0.1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</row>
    <row r="45" spans="2:100" x14ac:dyDescent="0.3">
      <c r="C45" s="2" t="s">
        <v>34</v>
      </c>
      <c r="E45" s="9">
        <f>($E$2*E41)+($E$3*E42)+($E$4*E43)+($E$5*E44)</f>
        <v>0.09</v>
      </c>
      <c r="F45" s="9">
        <f t="shared" ref="F45" si="371">($E$2*F41)+($E$3*F42)+($E$4*F43)+($E$5*F44)</f>
        <v>0.09</v>
      </c>
      <c r="G45" s="9">
        <f t="shared" ref="G45" si="372">($E$2*G41)+($E$3*G42)+($E$4*G43)+($E$5*G44)</f>
        <v>0.09</v>
      </c>
      <c r="H45" s="9">
        <f t="shared" ref="H45" si="373">($E$2*H41)+($E$3*H42)+($E$4*H43)+($E$5*H44)</f>
        <v>0.09</v>
      </c>
      <c r="I45" s="9">
        <f t="shared" ref="I45" si="374">($E$2*I41)+($E$3*I42)+($E$4*I43)+($E$5*I44)</f>
        <v>0.09</v>
      </c>
      <c r="J45" s="9">
        <f t="shared" ref="J45" si="375">($E$2*J41)+($E$3*J42)+($E$4*J43)+($E$5*J44)</f>
        <v>0.09</v>
      </c>
      <c r="K45" s="9">
        <f t="shared" ref="K45" si="376">($E$2*K41)+($E$3*K42)+($E$4*K43)+($E$5*K44)</f>
        <v>0.09</v>
      </c>
      <c r="L45" s="9">
        <f t="shared" ref="L45" si="377">($E$2*L41)+($E$3*L42)+($E$4*L43)+($E$5*L44)</f>
        <v>0.09</v>
      </c>
      <c r="M45" s="9">
        <f t="shared" ref="M45" si="378">($E$2*M41)+($E$3*M42)+($E$4*M43)+($E$5*M44)</f>
        <v>0.09</v>
      </c>
      <c r="N45" s="9">
        <f t="shared" ref="N45" si="379">($E$2*N41)+($E$3*N42)+($E$4*N43)+($E$5*N44)</f>
        <v>0.09</v>
      </c>
      <c r="O45" s="9">
        <f t="shared" ref="O45" si="380">($E$2*O41)+($E$3*O42)+($E$4*O43)+($E$5*O44)</f>
        <v>8.8000000000000009E-2</v>
      </c>
      <c r="P45" s="9">
        <f t="shared" ref="P45" si="381">($E$2*P41)+($E$3*P42)+($E$4*P43)+($E$5*P44)</f>
        <v>8.8000000000000009E-2</v>
      </c>
      <c r="Q45" s="9">
        <f t="shared" ref="Q45" si="382">($E$2*Q41)+($E$3*Q42)+($E$4*Q43)+($E$5*Q44)</f>
        <v>8.8000000000000009E-2</v>
      </c>
      <c r="R45" s="9">
        <f t="shared" ref="R45" si="383">($E$2*R41)+($E$3*R42)+($E$4*R43)+($E$5*R44)</f>
        <v>8.8000000000000009E-2</v>
      </c>
      <c r="S45" s="9">
        <f t="shared" ref="S45" si="384">($E$2*S41)+($E$3*S42)+($E$4*S43)+($E$5*S44)</f>
        <v>8.8000000000000009E-2</v>
      </c>
      <c r="T45" s="9">
        <f t="shared" ref="T45" si="385">($E$2*T41)+($E$3*T42)+($E$4*T43)+($E$5*T44)</f>
        <v>8.8000000000000009E-2</v>
      </c>
      <c r="U45" s="9">
        <f t="shared" ref="U45" si="386">($E$2*U41)+($E$3*U42)+($E$4*U43)+($E$5*U44)</f>
        <v>8.5999999999999993E-2</v>
      </c>
      <c r="V45" s="9">
        <f t="shared" ref="V45" si="387">($E$2*V41)+($E$3*V42)+($E$4*V43)+($E$5*V44)</f>
        <v>8.5999999999999993E-2</v>
      </c>
      <c r="W45" s="9">
        <f t="shared" ref="W45" si="388">($E$2*W41)+($E$3*W42)+($E$4*W43)+($E$5*W44)</f>
        <v>8.5999999999999993E-2</v>
      </c>
      <c r="X45" s="9">
        <f t="shared" ref="X45" si="389">($E$2*X41)+($E$3*X42)+($E$4*X43)+($E$5*X44)</f>
        <v>8.5999999999999993E-2</v>
      </c>
      <c r="Y45" s="9">
        <f t="shared" ref="Y45" si="390">($E$2*Y41)+($E$3*Y42)+($E$4*Y43)+($E$5*Y44)</f>
        <v>8.5999999999999993E-2</v>
      </c>
      <c r="Z45" s="9">
        <f t="shared" ref="Z45" si="391">($E$2*Z41)+($E$3*Z42)+($E$4*Z43)+($E$5*Z44)</f>
        <v>8.4000000000000005E-2</v>
      </c>
      <c r="AA45" s="9">
        <f t="shared" ref="AA45" si="392">($E$2*AA41)+($E$3*AA42)+($E$4*AA43)+($E$5*AA44)</f>
        <v>8.4000000000000005E-2</v>
      </c>
      <c r="AB45" s="9">
        <f t="shared" ref="AB45" si="393">($E$2*AB41)+($E$3*AB42)+($E$4*AB43)+($E$5*AB44)</f>
        <v>8.4000000000000005E-2</v>
      </c>
      <c r="AC45" s="9">
        <f t="shared" ref="AC45" si="394">($E$2*AC41)+($E$3*AC42)+($E$4*AC43)+($E$5*AC44)</f>
        <v>8.4000000000000005E-2</v>
      </c>
      <c r="AD45" s="9">
        <f t="shared" ref="AD45" si="395">($E$2*AD41)+($E$3*AD42)+($E$4*AD43)+($E$5*AD44)</f>
        <v>8.4000000000000005E-2</v>
      </c>
      <c r="AE45" s="9">
        <f t="shared" ref="AE45" si="396">($E$2*AE41)+($E$3*AE42)+($E$4*AE43)+($E$5*AE44)</f>
        <v>8.2000000000000003E-2</v>
      </c>
      <c r="AF45" s="9">
        <f t="shared" ref="AF45" si="397">($E$2*AF41)+($E$3*AF42)+($E$4*AF43)+($E$5*AF44)</f>
        <v>8.2000000000000003E-2</v>
      </c>
      <c r="AG45" s="9">
        <f t="shared" ref="AG45" si="398">($E$2*AG41)+($E$3*AG42)+($E$4*AG43)+($E$5*AG44)</f>
        <v>8.2000000000000003E-2</v>
      </c>
      <c r="AH45" s="9">
        <f t="shared" ref="AH45" si="399">($E$2*AH41)+($E$3*AH42)+($E$4*AH43)+($E$5*AH44)</f>
        <v>8.2000000000000003E-2</v>
      </c>
      <c r="AI45" s="9">
        <f t="shared" ref="AI45" si="400">($E$2*AI41)+($E$3*AI42)+($E$4*AI43)+($E$5*AI44)</f>
        <v>8.2000000000000003E-2</v>
      </c>
      <c r="AJ45" s="9">
        <f t="shared" ref="AJ45" si="401">($E$2*AJ41)+($E$3*AJ42)+($E$4*AJ43)+($E$5*AJ44)</f>
        <v>0.08</v>
      </c>
      <c r="AK45" s="9">
        <f t="shared" ref="AK45" si="402">($E$2*AK41)+($E$3*AK42)+($E$4*AK43)+($E$5*AK44)</f>
        <v>0.08</v>
      </c>
      <c r="AL45" s="9">
        <f t="shared" ref="AL45" si="403">($E$2*AL41)+($E$3*AL42)+($E$4*AL43)+($E$5*AL44)</f>
        <v>0.08</v>
      </c>
      <c r="AM45" s="9">
        <f t="shared" ref="AM45" si="404">($E$2*AM41)+($E$3*AM42)+($E$4*AM43)+($E$5*AM44)</f>
        <v>0.08</v>
      </c>
      <c r="AN45" s="9">
        <f t="shared" ref="AN45" si="405">($E$2*AN41)+($E$3*AN42)+($E$4*AN43)+($E$5*AN44)</f>
        <v>0.08</v>
      </c>
      <c r="AO45" s="9">
        <f t="shared" ref="AO45" si="406">($E$2*AO41)+($E$3*AO42)+($E$4*AO43)+($E$5*AO44)</f>
        <v>7.8E-2</v>
      </c>
      <c r="AP45" s="9">
        <f t="shared" ref="AP45" si="407">($E$2*AP41)+($E$3*AP42)+($E$4*AP43)+($E$5*AP44)</f>
        <v>7.8E-2</v>
      </c>
      <c r="AQ45" s="9">
        <f t="shared" ref="AQ45" si="408">($E$2*AQ41)+($E$3*AQ42)+($E$4*AQ43)+($E$5*AQ44)</f>
        <v>7.8E-2</v>
      </c>
      <c r="AR45" s="9">
        <f t="shared" ref="AR45" si="409">($E$2*AR41)+($E$3*AR42)+($E$4*AR43)+($E$5*AR44)</f>
        <v>7.8E-2</v>
      </c>
      <c r="AS45" s="9">
        <f t="shared" ref="AS45" si="410">($E$2*AS41)+($E$3*AS42)+($E$4*AS43)+($E$5*AS44)</f>
        <v>7.8E-2</v>
      </c>
      <c r="AT45" s="9">
        <f t="shared" ref="AT45" si="411">($E$2*AT41)+($E$3*AT42)+($E$4*AT43)+($E$5*AT44)</f>
        <v>7.5999999999999998E-2</v>
      </c>
      <c r="AU45" s="9">
        <f t="shared" ref="AU45" si="412">($E$2*AU41)+($E$3*AU42)+($E$4*AU43)+($E$5*AU44)</f>
        <v>7.5999999999999998E-2</v>
      </c>
      <c r="AV45" s="9">
        <f t="shared" ref="AV45" si="413">($E$2*AV41)+($E$3*AV42)+($E$4*AV43)+($E$5*AV44)</f>
        <v>7.5999999999999998E-2</v>
      </c>
      <c r="AW45" s="9">
        <f t="shared" ref="AW45" si="414">($E$2*AW41)+($E$3*AW42)+($E$4*AW43)+($E$5*AW44)</f>
        <v>7.5999999999999998E-2</v>
      </c>
      <c r="AX45" s="9">
        <f t="shared" ref="AX45" si="415">($E$2*AX41)+($E$3*AX42)+($E$4*AX43)+($E$5*AX44)</f>
        <v>7.5999999999999998E-2</v>
      </c>
      <c r="AY45" s="9">
        <f t="shared" ref="AY45" si="416">($E$2*AY41)+($E$3*AY42)+($E$4*AY43)+($E$5*AY44)</f>
        <v>7.400000000000001E-2</v>
      </c>
      <c r="AZ45" s="9">
        <f t="shared" ref="AZ45" si="417">($E$2*AZ41)+($E$3*AZ42)+($E$4*AZ43)+($E$5*AZ44)</f>
        <v>7.400000000000001E-2</v>
      </c>
      <c r="BA45" s="9">
        <f t="shared" ref="BA45" si="418">($E$2*BA41)+($E$3*BA42)+($E$4*BA43)+($E$5*BA44)</f>
        <v>7.400000000000001E-2</v>
      </c>
      <c r="BB45" s="9">
        <f t="shared" ref="BB45" si="419">($E$2*BB41)+($E$3*BB42)+($E$4*BB43)+($E$5*BB44)</f>
        <v>7.400000000000001E-2</v>
      </c>
      <c r="BC45" s="9">
        <f t="shared" ref="BC45" si="420">($E$2*BC41)+($E$3*BC42)+($E$4*BC43)+($E$5*BC44)</f>
        <v>7.400000000000001E-2</v>
      </c>
      <c r="BD45" s="9">
        <f t="shared" ref="BD45" si="421">($E$2*BD41)+($E$3*BD42)+($E$4*BD43)+($E$5*BD44)</f>
        <v>7.2000000000000008E-2</v>
      </c>
      <c r="BE45" s="9">
        <f t="shared" ref="BE45" si="422">($E$2*BE41)+($E$3*BE42)+($E$4*BE43)+($E$5*BE44)</f>
        <v>7.2000000000000008E-2</v>
      </c>
      <c r="BF45" s="9">
        <f t="shared" ref="BF45" si="423">($E$2*BF41)+($E$3*BF42)+($E$4*BF43)+($E$5*BF44)</f>
        <v>7.2000000000000008E-2</v>
      </c>
      <c r="BG45" s="9">
        <f t="shared" ref="BG45" si="424">($E$2*BG41)+($E$3*BG42)+($E$4*BG43)+($E$5*BG44)</f>
        <v>7.2000000000000008E-2</v>
      </c>
      <c r="BH45" s="9">
        <f t="shared" ref="BH45" si="425">($E$2*BH41)+($E$3*BH42)+($E$4*BH43)+($E$5*BH44)</f>
        <v>7.2000000000000008E-2</v>
      </c>
      <c r="BI45" s="9">
        <f t="shared" ref="BI45" si="426">($E$2*BI41)+($E$3*BI42)+($E$4*BI43)+($E$5*BI44)</f>
        <v>7.0000000000000007E-2</v>
      </c>
      <c r="BJ45" s="9">
        <f t="shared" ref="BJ45" si="427">($E$2*BJ41)+($E$3*BJ42)+($E$4*BJ43)+($E$5*BJ44)</f>
        <v>7.0000000000000007E-2</v>
      </c>
      <c r="BK45" s="9">
        <f t="shared" ref="BK45" si="428">($E$2*BK41)+($E$3*BK42)+($E$4*BK43)+($E$5*BK44)</f>
        <v>7.0000000000000007E-2</v>
      </c>
      <c r="BL45" s="9">
        <f t="shared" ref="BL45" si="429">($E$2*BL41)+($E$3*BL42)+($E$4*BL43)+($E$5*BL44)</f>
        <v>7.0000000000000007E-2</v>
      </c>
      <c r="BM45" s="9">
        <f t="shared" ref="BM45" si="430">($E$2*BM41)+($E$3*BM42)+($E$4*BM43)+($E$5*BM44)</f>
        <v>7.0000000000000007E-2</v>
      </c>
      <c r="BN45" s="9">
        <f t="shared" ref="BN45" si="431">($E$2*BN41)+($E$3*BN42)+($E$4*BN43)+($E$5*BN44)</f>
        <v>6.8000000000000019E-2</v>
      </c>
      <c r="BO45" s="9">
        <f t="shared" ref="BO45" si="432">($E$2*BO41)+($E$3*BO42)+($E$4*BO43)+($E$5*BO44)</f>
        <v>6.8000000000000019E-2</v>
      </c>
      <c r="BP45" s="9">
        <f t="shared" ref="BP45" si="433">($E$2*BP41)+($E$3*BP42)+($E$4*BP43)+($E$5*BP44)</f>
        <v>6.8000000000000019E-2</v>
      </c>
      <c r="BQ45" s="9">
        <f t="shared" ref="BQ45" si="434">($E$2*BQ41)+($E$3*BQ42)+($E$4*BQ43)+($E$5*BQ44)</f>
        <v>6.8000000000000019E-2</v>
      </c>
      <c r="BR45" s="9">
        <f t="shared" ref="BR45" si="435">($E$2*BR41)+($E$3*BR42)+($E$4*BR43)+($E$5*BR44)</f>
        <v>6.8000000000000019E-2</v>
      </c>
      <c r="BS45" s="9">
        <f t="shared" ref="BS45" si="436">($E$2*BS41)+($E$3*BS42)+($E$4*BS43)+($E$5*BS44)</f>
        <v>6.6000000000000003E-2</v>
      </c>
      <c r="BT45" s="9">
        <f t="shared" ref="BT45" si="437">($E$2*BT41)+($E$3*BT42)+($E$4*BT43)+($E$5*BT44)</f>
        <v>6.6000000000000003E-2</v>
      </c>
      <c r="BU45" s="9">
        <f t="shared" ref="BU45" si="438">($E$2*BU41)+($E$3*BU42)+($E$4*BU43)+($E$5*BU44)</f>
        <v>6.6000000000000003E-2</v>
      </c>
      <c r="BV45" s="9">
        <f t="shared" ref="BV45" si="439">($E$2*BV41)+($E$3*BV42)+($E$4*BV43)+($E$5*BV44)</f>
        <v>6.6000000000000003E-2</v>
      </c>
      <c r="BW45" s="9">
        <f t="shared" ref="BW45" si="440">($E$2*BW41)+($E$3*BW42)+($E$4*BW43)+($E$5*BW44)</f>
        <v>6.6000000000000003E-2</v>
      </c>
      <c r="BX45" s="9">
        <f t="shared" ref="BX45" si="441">($E$2*BX41)+($E$3*BX42)+($E$4*BX43)+($E$5*BX44)</f>
        <v>6.5000000000000002E-2</v>
      </c>
      <c r="BY45" s="9">
        <f t="shared" ref="BY45" si="442">($E$2*BY41)+($E$3*BY42)+($E$4*BY43)+($E$5*BY44)</f>
        <v>6.5000000000000002E-2</v>
      </c>
      <c r="BZ45" s="9">
        <f t="shared" ref="BZ45" si="443">($E$2*BZ41)+($E$3*BZ42)+($E$4*BZ43)+($E$5*BZ44)</f>
        <v>6.5000000000000002E-2</v>
      </c>
      <c r="CA45" s="9">
        <f t="shared" ref="CA45" si="444">($E$2*CA41)+($E$3*CA42)+($E$4*CA43)+($E$5*CA44)</f>
        <v>6.5000000000000002E-2</v>
      </c>
      <c r="CB45" s="9">
        <f t="shared" ref="CB45" si="445">($E$2*CB41)+($E$3*CB42)+($E$4*CB43)+($E$5*CB44)</f>
        <v>6.5000000000000002E-2</v>
      </c>
      <c r="CC45" s="9">
        <f t="shared" ref="CC45" si="446">($E$2*CC41)+($E$3*CC42)+($E$4*CC43)+($E$5*CC44)</f>
        <v>6.5000000000000002E-2</v>
      </c>
      <c r="CD45" s="9">
        <f t="shared" ref="CD45" si="447">($E$2*CD41)+($E$3*CD42)+($E$4*CD43)+($E$5*CD44)</f>
        <v>6.5000000000000002E-2</v>
      </c>
      <c r="CE45" s="9">
        <f t="shared" ref="CE45" si="448">($E$2*CE41)+($E$3*CE42)+($E$4*CE43)+($E$5*CE44)</f>
        <v>6.5000000000000002E-2</v>
      </c>
      <c r="CF45" s="9">
        <f t="shared" ref="CF45" si="449">($E$2*CF41)+($E$3*CF42)+($E$4*CF43)+($E$5*CF44)</f>
        <v>6.5000000000000002E-2</v>
      </c>
      <c r="CG45" s="9">
        <f t="shared" ref="CG45" si="450">($E$2*CG41)+($E$3*CG42)+($E$4*CG43)+($E$5*CG44)</f>
        <v>6.5000000000000002E-2</v>
      </c>
      <c r="CH45" s="9">
        <f t="shared" ref="CH45" si="451">($E$2*CH41)+($E$3*CH42)+($E$4*CH43)+($E$5*CH44)</f>
        <v>6.5000000000000002E-2</v>
      </c>
      <c r="CI45" s="9">
        <f t="shared" ref="CI45" si="452">($E$2*CI41)+($E$3*CI42)+($E$4*CI43)+($E$5*CI44)</f>
        <v>6.5000000000000002E-2</v>
      </c>
      <c r="CJ45" s="9">
        <f t="shared" ref="CJ45" si="453">($E$2*CJ41)+($E$3*CJ42)+($E$4*CJ43)+($E$5*CJ44)</f>
        <v>6.5000000000000002E-2</v>
      </c>
      <c r="CK45" s="9">
        <f t="shared" ref="CK45" si="454">($E$2*CK41)+($E$3*CK42)+($E$4*CK43)+($E$5*CK44)</f>
        <v>6.5000000000000002E-2</v>
      </c>
      <c r="CL45" s="9">
        <f t="shared" ref="CL45" si="455">($E$2*CL41)+($E$3*CL42)+($E$4*CL43)+($E$5*CL44)</f>
        <v>6.5000000000000002E-2</v>
      </c>
      <c r="CM45" s="9">
        <f t="shared" ref="CM45" si="456">($E$2*CM41)+($E$3*CM42)+($E$4*CM43)+($E$5*CM44)</f>
        <v>6.5000000000000002E-2</v>
      </c>
      <c r="CN45" s="9">
        <f t="shared" ref="CN45" si="457">($E$2*CN41)+($E$3*CN42)+($E$4*CN43)+($E$5*CN44)</f>
        <v>6.5000000000000002E-2</v>
      </c>
      <c r="CO45" s="9">
        <f t="shared" ref="CO45" si="458">($E$2*CO41)+($E$3*CO42)+($E$4*CO43)+($E$5*CO44)</f>
        <v>6.5000000000000002E-2</v>
      </c>
      <c r="CP45" s="9">
        <f t="shared" ref="CP45" si="459">($E$2*CP41)+($E$3*CP42)+($E$4*CP43)+($E$5*CP44)</f>
        <v>6.5000000000000002E-2</v>
      </c>
      <c r="CQ45" s="9">
        <f t="shared" ref="CQ45" si="460">($E$2*CQ41)+($E$3*CQ42)+($E$4*CQ43)+($E$5*CQ44)</f>
        <v>6.5000000000000002E-2</v>
      </c>
      <c r="CR45" s="9">
        <f t="shared" ref="CR45" si="461">($E$2*CR41)+($E$3*CR42)+($E$4*CR43)+($E$5*CR44)</f>
        <v>6.5000000000000002E-2</v>
      </c>
      <c r="CS45" s="9">
        <f t="shared" ref="CS45" si="462">($E$2*CS41)+($E$3*CS42)+($E$4*CS43)+($E$5*CS44)</f>
        <v>6.5000000000000002E-2</v>
      </c>
      <c r="CT45" s="9">
        <f t="shared" ref="CT45" si="463">($E$2*CT41)+($E$3*CT42)+($E$4*CT43)+($E$5*CT44)</f>
        <v>6.5000000000000002E-2</v>
      </c>
      <c r="CU45" s="9">
        <f t="shared" ref="CU45" si="464">($E$2*CU41)+($E$3*CU42)+($E$4*CU43)+($E$5*CU44)</f>
        <v>6.5000000000000002E-2</v>
      </c>
      <c r="CV45" s="9">
        <f t="shared" ref="CV45" si="465">($E$2*CV41)+($E$3*CV42)+($E$4*CV43)+($E$5*CV44)</f>
        <v>6.5000000000000002E-2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D48A83AD74414C93268E9999446AA8" ma:contentTypeVersion="13" ma:contentTypeDescription="Create a new document." ma:contentTypeScope="" ma:versionID="b9179989f20ee880d2c4a7382e4413b6">
  <xsd:schema xmlns:xsd="http://www.w3.org/2001/XMLSchema" xmlns:xs="http://www.w3.org/2001/XMLSchema" xmlns:p="http://schemas.microsoft.com/office/2006/metadata/properties" xmlns:ns3="78c0fcaa-dcd1-4403-acd8-feac69f8d28b" xmlns:ns4="691daa73-9315-4637-9859-fc741ab85a1f" targetNamespace="http://schemas.microsoft.com/office/2006/metadata/properties" ma:root="true" ma:fieldsID="3ee3931c77a0a9df1fbd79c77ee4bdfb" ns3:_="" ns4:_="">
    <xsd:import namespace="78c0fcaa-dcd1-4403-acd8-feac69f8d28b"/>
    <xsd:import namespace="691daa73-9315-4637-9859-fc741ab85a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0fcaa-dcd1-4403-acd8-feac69f8d2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daa73-9315-4637-9859-fc741ab85a1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7F7626-36CF-417E-A17A-0CBDE77359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13E6C-3651-40A1-BA0B-4DF298A08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c0fcaa-dcd1-4403-acd8-feac69f8d28b"/>
    <ds:schemaRef ds:uri="691daa73-9315-4637-9859-fc741ab85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880059-089C-4D73-9F30-64A1CBB93847}">
  <ds:schemaRefs>
    <ds:schemaRef ds:uri="78c0fcaa-dcd1-4403-acd8-feac69f8d28b"/>
    <ds:schemaRef ds:uri="http://purl.org/dc/elements/1.1/"/>
    <ds:schemaRef ds:uri="691daa73-9315-4637-9859-fc741ab85a1f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Estimates</vt:lpstr>
      <vt:lpstr>Forecast</vt:lpstr>
      <vt:lpstr>Inputs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2020-02-19T05:46:07Z</dcterms:created>
  <dcterms:modified xsi:type="dcterms:W3CDTF">2020-02-20T21:45:12Z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0x0101006FD48A83AD74414C93268E9999446AA8</vt:lpwstr>
  </property>
</Properties>
</file>